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002315b70bda6cb/"/>
    </mc:Choice>
  </mc:AlternateContent>
  <xr:revisionPtr revIDLastSave="154" documentId="8_{7A648D3B-20A3-4381-BFE5-00426E84378C}" xr6:coauthVersionLast="45" xr6:coauthVersionMax="45" xr10:uidLastSave="{5777FC0F-0597-4D35-B711-BCF1714B2976}"/>
  <bookViews>
    <workbookView xWindow="-110" yWindow="-110" windowWidth="25180" windowHeight="16260" xr2:uid="{E85EC235-6E66-4EB5-A897-E32C66D5EBA2}"/>
  </bookViews>
  <sheets>
    <sheet name="Tabelle1" sheetId="1" r:id="rId1"/>
  </sheets>
  <definedNames>
    <definedName name="FLO_i_Dreieck_Standard">Tabelle1!$K$6</definedName>
    <definedName name="FLO_i_Dummy">Tabelle1!$D$21</definedName>
    <definedName name="FLO_i_Dummy_D">Tabelle1!$K$7</definedName>
    <definedName name="FLO_i_Menge">Tabelle1!$D$3</definedName>
    <definedName name="FLO_i_Menge_a">Tabelle1!$D$20</definedName>
    <definedName name="FLO_o_Dreieck">Tabelle1!$K$8</definedName>
    <definedName name="FLO_o_Menge_neu">Tabelle1!$D$22</definedName>
    <definedName name="FLO_o_Risiko_Anbieter">Tabelle1!$D$15</definedName>
    <definedName name="FLO_o_Umsatz_einfach">Tabelle1!$K$15</definedName>
    <definedName name="FLO_o_Umsatz_restricted">Tabelle1!$D$13</definedName>
    <definedName name="FLO_o_Umsatz_unrestriced">Tabelle1!$D$11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1" l="1"/>
  <c r="F11" i="1"/>
  <c r="M11" i="1"/>
  <c r="L11" i="1"/>
  <c r="F6" i="1"/>
  <c r="G6" i="1"/>
  <c r="D3" i="1"/>
  <c r="F9" i="1" l="1"/>
  <c r="F8" i="1"/>
  <c r="D15" i="1"/>
  <c r="D13" i="1"/>
  <c r="D11" i="1"/>
  <c r="K7" i="1"/>
  <c r="K6" i="1"/>
  <c r="D21" i="1"/>
  <c r="D22" i="1" s="1"/>
  <c r="D20" i="1"/>
  <c r="D6" i="1" l="1"/>
  <c r="K8" i="1"/>
  <c r="K10" i="1" l="1"/>
  <c r="K15" i="1"/>
</calcChain>
</file>

<file path=xl/sharedStrings.xml><?xml version="1.0" encoding="utf-8"?>
<sst xmlns="http://schemas.openxmlformats.org/spreadsheetml/2006/main" count="26" uniqueCount="21">
  <si>
    <t>Menge</t>
  </si>
  <si>
    <t>Preis</t>
  </si>
  <si>
    <t>Umsatz</t>
  </si>
  <si>
    <t>Mindestmenge</t>
  </si>
  <si>
    <t>Umsatz Res</t>
  </si>
  <si>
    <t>Maxmenge</t>
  </si>
  <si>
    <t>Anbieter</t>
  </si>
  <si>
    <t>Dummy</t>
  </si>
  <si>
    <t>Menge_neu</t>
  </si>
  <si>
    <t>Standardmodell</t>
  </si>
  <si>
    <t>Modalwert</t>
  </si>
  <si>
    <t>untere Grenze</t>
  </si>
  <si>
    <t>obere Grenze</t>
  </si>
  <si>
    <t>angepasste uG</t>
  </si>
  <si>
    <t>angepasste oG</t>
  </si>
  <si>
    <t>Dreieck_Standard</t>
  </si>
  <si>
    <t>Gleichverteilung</t>
  </si>
  <si>
    <t>Dreieck_angepasst</t>
  </si>
  <si>
    <t>Dreieck</t>
  </si>
  <si>
    <t>Risk-Sharing Modell</t>
  </si>
  <si>
    <t>Standardmodell für PERT Verteilung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</si>
</sst>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9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2">
    <xf numFmtId="0" fontId="0" fillId="0" borderId="0" xfId="0"/>
    <xf numFmtId="0" fontId="0" fillId="2" borderId="0" xfId="0" applyFill="1"/>
    <xf numFmtId="169" fontId="0" fillId="2" borderId="0" xfId="1" applyNumberFormat="1" applyFont="1" applyFill="1"/>
    <xf numFmtId="169" fontId="0" fillId="0" borderId="0" xfId="1" applyNumberFormat="1" applyFont="1"/>
    <xf numFmtId="169" fontId="0" fillId="0" borderId="0" xfId="0" applyNumberFormat="1"/>
    <xf numFmtId="169" fontId="0" fillId="3" borderId="0" xfId="0" applyNumberFormat="1" applyFill="1"/>
    <xf numFmtId="0" fontId="0" fillId="3" borderId="0" xfId="0" applyFill="1"/>
    <xf numFmtId="169" fontId="0" fillId="3" borderId="0" xfId="1" applyNumberFormat="1" applyFont="1" applyFill="1"/>
    <xf numFmtId="0" fontId="2" fillId="0" borderId="1" xfId="2"/>
    <xf numFmtId="0" fontId="2" fillId="0" borderId="3" xfId="2" applyBorder="1"/>
    <xf numFmtId="0" fontId="0" fillId="0" borderId="2" xfId="0" applyBorder="1"/>
    <xf numFmtId="169" fontId="0" fillId="0" borderId="2" xfId="0" applyNumberFormat="1" applyBorder="1"/>
  </cellXfs>
  <cellStyles count="3">
    <cellStyle name="Komma" xfId="1" builtinId="3"/>
    <cellStyle name="Standard" xfId="0" builtinId="0"/>
    <cellStyle name="Überschrift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4A2DD-BFFF-4A6B-A744-48625874D8A5}">
  <dimension ref="C1:M22"/>
  <sheetViews>
    <sheetView showGridLines="0" tabSelected="1" workbookViewId="0">
      <selection activeCell="H25" sqref="H25"/>
    </sheetView>
  </sheetViews>
  <sheetFormatPr baseColWidth="10" defaultRowHeight="14.5" x14ac:dyDescent="0.35"/>
  <cols>
    <col min="3" max="3" width="14" customWidth="1"/>
    <col min="4" max="4" width="12.36328125" bestFit="1" customWidth="1"/>
    <col min="9" max="9" width="15.26953125" customWidth="1"/>
    <col min="10" max="10" width="16.81640625" customWidth="1"/>
    <col min="12" max="12" width="14.7265625" customWidth="1"/>
    <col min="13" max="13" width="15.26953125" customWidth="1"/>
  </cols>
  <sheetData>
    <row r="1" spans="3:13" ht="15" thickBot="1" x14ac:dyDescent="0.4">
      <c r="C1" s="8" t="s">
        <v>19</v>
      </c>
      <c r="D1" s="8"/>
      <c r="E1" s="8"/>
      <c r="F1" s="8"/>
      <c r="G1" s="9"/>
      <c r="H1" s="8" t="s">
        <v>9</v>
      </c>
      <c r="I1" s="8"/>
      <c r="J1" s="8"/>
      <c r="K1" s="8"/>
      <c r="L1" s="8"/>
      <c r="M1" s="8"/>
    </row>
    <row r="2" spans="3:13" x14ac:dyDescent="0.35">
      <c r="G2" s="10"/>
      <c r="H2" t="s">
        <v>18</v>
      </c>
      <c r="I2" t="s">
        <v>11</v>
      </c>
      <c r="J2" t="s">
        <v>12</v>
      </c>
      <c r="K2" t="s">
        <v>10</v>
      </c>
      <c r="L2" t="s">
        <v>13</v>
      </c>
      <c r="M2" t="s">
        <v>14</v>
      </c>
    </row>
    <row r="3" spans="3:13" x14ac:dyDescent="0.35">
      <c r="C3" t="s">
        <v>0</v>
      </c>
      <c r="D3" s="2">
        <f ca="1">_xll.FLOsimula_PERT(E3,F3,G3,"Menge")</f>
        <v>703.33333333333337</v>
      </c>
      <c r="E3">
        <v>20</v>
      </c>
      <c r="F3">
        <v>2000</v>
      </c>
      <c r="G3" s="10">
        <v>550</v>
      </c>
      <c r="I3">
        <v>20</v>
      </c>
      <c r="J3">
        <v>2000</v>
      </c>
      <c r="K3">
        <v>500</v>
      </c>
      <c r="L3">
        <v>85</v>
      </c>
      <c r="M3">
        <v>1800</v>
      </c>
    </row>
    <row r="4" spans="3:13" x14ac:dyDescent="0.35">
      <c r="C4" t="s">
        <v>1</v>
      </c>
      <c r="D4" s="3">
        <v>120</v>
      </c>
      <c r="G4" s="10"/>
    </row>
    <row r="5" spans="3:13" x14ac:dyDescent="0.35">
      <c r="D5" s="3"/>
      <c r="G5" s="10"/>
    </row>
    <row r="6" spans="3:13" x14ac:dyDescent="0.35">
      <c r="C6" t="s">
        <v>2</v>
      </c>
      <c r="D6" s="3">
        <f ca="1">FLO_i_Menge*D4</f>
        <v>84400</v>
      </c>
      <c r="F6" s="4">
        <f>20*D4</f>
        <v>2400</v>
      </c>
      <c r="G6" s="11">
        <f>2000*D4</f>
        <v>240000</v>
      </c>
      <c r="J6" t="s">
        <v>15</v>
      </c>
      <c r="K6" s="1">
        <f ca="1">_xll.FLOsimula_Triangular(I3,J3,K3,"Dreieck_Standard")</f>
        <v>840</v>
      </c>
    </row>
    <row r="7" spans="3:13" x14ac:dyDescent="0.35">
      <c r="G7" s="10"/>
      <c r="J7" t="s">
        <v>16</v>
      </c>
      <c r="K7" s="1">
        <f ca="1">_xll.FLOsimula_Uniform(L3,M3,"Dummy_D")</f>
        <v>942.5</v>
      </c>
    </row>
    <row r="8" spans="3:13" x14ac:dyDescent="0.35">
      <c r="C8" t="s">
        <v>3</v>
      </c>
      <c r="D8">
        <v>350</v>
      </c>
      <c r="F8" s="4">
        <f>D8*D4</f>
        <v>42000</v>
      </c>
      <c r="G8" s="10"/>
      <c r="J8" t="s">
        <v>17</v>
      </c>
      <c r="K8" s="6">
        <f ca="1">IF(OR(FLO_i_Dreieck_Standard&lt;L3,FLO_i_Dreieck_Standard&gt;M3),FLO_i_Dummy_D,FLO_i_Dreieck_Standard)+_xll.FLOsimula_output("Dreieck")</f>
        <v>840</v>
      </c>
    </row>
    <row r="9" spans="3:13" x14ac:dyDescent="0.35">
      <c r="C9" t="s">
        <v>5</v>
      </c>
      <c r="D9">
        <v>1100</v>
      </c>
      <c r="F9" s="4">
        <f>D4*D9</f>
        <v>132000</v>
      </c>
      <c r="G9" s="10"/>
    </row>
    <row r="10" spans="3:13" x14ac:dyDescent="0.35">
      <c r="G10" s="10"/>
      <c r="H10" t="s">
        <v>0</v>
      </c>
      <c r="K10">
        <f ca="1">FLO_o_Dreieck</f>
        <v>840</v>
      </c>
    </row>
    <row r="11" spans="3:13" x14ac:dyDescent="0.35">
      <c r="C11" t="s">
        <v>2</v>
      </c>
      <c r="D11" s="5">
        <f ca="1">ROUND(FLO_i_Menge,0)*D4+_xll.FLOsimula_output("Umsatz_unrestriced")</f>
        <v>84360</v>
      </c>
      <c r="F11" s="4">
        <f>F8-F6</f>
        <v>39600</v>
      </c>
      <c r="G11" s="11">
        <f>G6-F9</f>
        <v>108000</v>
      </c>
      <c r="H11" t="s">
        <v>1</v>
      </c>
      <c r="K11">
        <v>12</v>
      </c>
      <c r="L11">
        <f>K11*L3</f>
        <v>1020</v>
      </c>
      <c r="M11">
        <f>K11*M3</f>
        <v>21600</v>
      </c>
    </row>
    <row r="12" spans="3:13" x14ac:dyDescent="0.35">
      <c r="G12" s="10"/>
    </row>
    <row r="13" spans="3:13" x14ac:dyDescent="0.35">
      <c r="C13" t="s">
        <v>4</v>
      </c>
      <c r="D13" s="5">
        <f ca="1">_xlfn.IFS(FLO_i_Menge&lt;D8,D8,FLO_i_Menge&gt;D9,D9,AND(FLO_i_Menge&gt;=D8,FLO_i_Menge&lt;=D9),ROUND(FLO_i_Menge,0))*D4+_xll.FLOsimula_output("Umsatz_restricted")</f>
        <v>84360</v>
      </c>
      <c r="G13" s="10"/>
    </row>
    <row r="14" spans="3:13" x14ac:dyDescent="0.35">
      <c r="G14" s="10"/>
    </row>
    <row r="15" spans="3:13" x14ac:dyDescent="0.35">
      <c r="C15" t="s">
        <v>6</v>
      </c>
      <c r="D15" s="5">
        <f ca="1">_xlfn.IFS(FLO_i_Menge&lt;D8,-(D8-ROUND(FLO_i_Menge,0)),FLO_i_Menge&gt;D9,(ROUND(FLO_i_Menge,0)-D9),AND(FLO_i_Menge&gt;=D8,FLO_i_Menge&lt;=D9),0)*D4+_xll.FLOsimula_output("Risiko_Anbieter")</f>
        <v>0</v>
      </c>
      <c r="G15" s="10"/>
      <c r="H15" t="s">
        <v>2</v>
      </c>
      <c r="K15" s="7">
        <f ca="1">ROUND(K10,0)*K11+_xll.FLOsimula_output("Umsatz_einfach")</f>
        <v>10080</v>
      </c>
    </row>
    <row r="16" spans="3:13" x14ac:dyDescent="0.35">
      <c r="G16" s="10"/>
    </row>
    <row r="17" spans="3:7" x14ac:dyDescent="0.35">
      <c r="G17" s="10"/>
    </row>
    <row r="18" spans="3:7" x14ac:dyDescent="0.35">
      <c r="C18" t="s">
        <v>20</v>
      </c>
      <c r="G18" s="10"/>
    </row>
    <row r="19" spans="3:7" x14ac:dyDescent="0.35">
      <c r="G19" s="10"/>
    </row>
    <row r="20" spans="3:7" x14ac:dyDescent="0.35">
      <c r="C20" t="s">
        <v>0</v>
      </c>
      <c r="D20" s="2">
        <f ca="1">_xll.FLOsimula_PERT(20,2000,550,"Menge_a")</f>
        <v>703.33333333333337</v>
      </c>
      <c r="G20" s="10"/>
    </row>
    <row r="21" spans="3:7" x14ac:dyDescent="0.35">
      <c r="C21" t="s">
        <v>7</v>
      </c>
      <c r="D21" s="2">
        <f ca="1">_xll.FLOsimula_Uniform(D8,D9,"Dummy")</f>
        <v>725</v>
      </c>
      <c r="G21" s="10"/>
    </row>
    <row r="22" spans="3:7" x14ac:dyDescent="0.35">
      <c r="C22" t="s">
        <v>8</v>
      </c>
      <c r="D22" s="7">
        <f ca="1">_xlfn.IFS(FLO_i_Menge&lt;D8,FLO_i_Dummy,FLO_i_Menge&gt;D9,FLO_i_Dummy,AND(FLO_i_Menge&gt;=D8,FLO_i_Menge&lt;=D9),FLO_i_Menge)+_xll.FLOsimula_output("Menge_neu")</f>
        <v>703.33333333333337</v>
      </c>
      <c r="G22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11</vt:i4>
      </vt:variant>
    </vt:vector>
  </HeadingPairs>
  <TitlesOfParts>
    <vt:vector size="12" baseType="lpstr">
      <vt:lpstr>Tabelle1</vt:lpstr>
      <vt:lpstr>FLO_i_Dreieck_Standard</vt:lpstr>
      <vt:lpstr>FLO_i_Dummy</vt:lpstr>
      <vt:lpstr>FLO_i_Dummy_D</vt:lpstr>
      <vt:lpstr>FLO_i_Menge</vt:lpstr>
      <vt:lpstr>FLO_i_Menge_a</vt:lpstr>
      <vt:lpstr>FLO_o_Dreieck</vt:lpstr>
      <vt:lpstr>FLO_o_Menge_neu</vt:lpstr>
      <vt:lpstr>FLO_o_Risiko_Anbieter</vt:lpstr>
      <vt:lpstr>FLO_o_Umsatz_einfach</vt:lpstr>
      <vt:lpstr>FLO_o_Umsatz_restricted</vt:lpstr>
      <vt:lpstr>FLO_o_Umsatz_unrestriced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2020-04-11T11:07:02Z</dcterms:created>
  <dcterms:modified xsi:type="dcterms:W3CDTF">2020-04-12T12:13:45Z</dcterms:modified>
</cp:coreProperties>
</file>