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ocuments\"/>
    </mc:Choice>
  </mc:AlternateContent>
  <xr:revisionPtr revIDLastSave="0" documentId="13_ncr:1_{2A45E5F5-F6D5-41B0-967B-801AD78B0C44}" xr6:coauthVersionLast="45" xr6:coauthVersionMax="45" xr10:uidLastSave="{00000000-0000-0000-0000-000000000000}"/>
  <bookViews>
    <workbookView xWindow="-110" yWindow="-110" windowWidth="27580" windowHeight="17860" xr2:uid="{63B7BEC6-4A10-420A-9A5A-F8213CA188C1}"/>
  </bookViews>
  <sheets>
    <sheet name="Tabelle1" sheetId="1" r:id="rId1"/>
  </sheets>
  <definedNames>
    <definedName name="FLO_c_pro_Kunde_1_pro_Kunde_4">Tabelle1!$C$13</definedName>
    <definedName name="FLO_i_Kunde_1">Tabelle1!$I$6</definedName>
    <definedName name="FLO_i_Kunde_2">Tabelle1!$I$7</definedName>
    <definedName name="FLO_i_Kunde_3">Tabelle1!$I$8</definedName>
    <definedName name="FLO_i_Kunde_4">Tabelle1!$I$9</definedName>
    <definedName name="FLO_i_Kunde_5">Tabelle1!$I$10</definedName>
    <definedName name="FLO_i_pro_Kunde_1">Tabelle1!$K$6</definedName>
    <definedName name="FLO_i_pro_Kunde_2">Tabelle1!$K$7</definedName>
    <definedName name="FLO_i_pro_Kunde_3">Tabelle1!$K$8</definedName>
    <definedName name="FLO_i_pro_Kunde_4">Tabelle1!$K$9</definedName>
    <definedName name="FLO_i_pro_Kunde_5">Tabelle1!$K$10</definedName>
    <definedName name="FLO_o_naiv">Tabelle1!$C$17</definedName>
    <definedName name="FLO_o_richtig">Tabelle1!$C$18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  <c r="F11" i="1"/>
  <c r="J22" i="1"/>
  <c r="C29" i="1"/>
  <c r="K10" i="1" l="1"/>
  <c r="K9" i="1"/>
  <c r="K8" i="1"/>
  <c r="K7" i="1"/>
  <c r="K6" i="1"/>
  <c r="I10" i="1"/>
  <c r="I9" i="1"/>
  <c r="I8" i="1"/>
  <c r="I7" i="1"/>
  <c r="I6" i="1"/>
  <c r="C22" i="1"/>
  <c r="C13" i="1"/>
  <c r="C23" i="1"/>
  <c r="C28" i="1"/>
  <c r="C27" i="1"/>
  <c r="I11" i="1" l="1"/>
  <c r="C17" i="1"/>
  <c r="C18" i="1"/>
  <c r="I17" i="1" l="1"/>
</calcChain>
</file>

<file path=xl/sharedStrings.xml><?xml version="1.0" encoding="utf-8"?>
<sst xmlns="http://schemas.openxmlformats.org/spreadsheetml/2006/main" count="35" uniqueCount="33">
  <si>
    <t>Kunde_1</t>
  </si>
  <si>
    <t>Kunde_2</t>
  </si>
  <si>
    <t>Kunde_3</t>
  </si>
  <si>
    <t>Kunde_4</t>
  </si>
  <si>
    <t>Kunde_5</t>
  </si>
  <si>
    <t>Verteilung</t>
  </si>
  <si>
    <t>pro_Kunde_1</t>
  </si>
  <si>
    <t>pro_Kunde_2</t>
  </si>
  <si>
    <t>pro_Kunde_3</t>
  </si>
  <si>
    <t>pro_Kunde_4</t>
  </si>
  <si>
    <t>pro_Kunde_5</t>
  </si>
  <si>
    <t>Richtig</t>
  </si>
  <si>
    <t>Naiv</t>
  </si>
  <si>
    <t>WS Ausfall</t>
  </si>
  <si>
    <t>Forderungsbetrag</t>
  </si>
  <si>
    <t>Min</t>
  </si>
  <si>
    <t>Max</t>
  </si>
  <si>
    <t>Modalwert</t>
  </si>
  <si>
    <t>WS-Verteilung</t>
  </si>
  <si>
    <t>Korrelation</t>
  </si>
  <si>
    <t>Kunde_1/Kunde_4</t>
  </si>
  <si>
    <t>Mittelwert</t>
  </si>
  <si>
    <t>Statistilken / richtig</t>
  </si>
  <si>
    <t>95% Konfidenzniveau</t>
  </si>
  <si>
    <t>Statistiken / naiv</t>
  </si>
  <si>
    <t>Kunden - Verzug fälliger Zahlungen</t>
  </si>
  <si>
    <t>Resultate</t>
  </si>
  <si>
    <t>Summe</t>
  </si>
  <si>
    <t>WS, Break-even</t>
  </si>
  <si>
    <t>Transaktion</t>
  </si>
  <si>
    <t>Cash</t>
  </si>
  <si>
    <t>Mindestbetrag</t>
  </si>
  <si>
    <t>Max Ausfall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</si>
</sst>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7" formatCode="0.000%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13">
    <xf numFmtId="0" fontId="0" fillId="0" borderId="0" xfId="0"/>
    <xf numFmtId="0" fontId="0" fillId="4" borderId="0" xfId="0" applyFill="1"/>
    <xf numFmtId="164" fontId="0" fillId="0" borderId="0" xfId="1" applyNumberFormat="1" applyFont="1"/>
    <xf numFmtId="164" fontId="0" fillId="2" borderId="0" xfId="1" applyNumberFormat="1" applyFont="1" applyFill="1"/>
    <xf numFmtId="9" fontId="0" fillId="0" borderId="0" xfId="2" applyFont="1"/>
    <xf numFmtId="9" fontId="0" fillId="2" borderId="0" xfId="2" applyFont="1" applyFill="1"/>
    <xf numFmtId="0" fontId="4" fillId="0" borderId="2" xfId="4"/>
    <xf numFmtId="0" fontId="3" fillId="0" borderId="1" xfId="3"/>
    <xf numFmtId="0" fontId="0" fillId="0" borderId="3" xfId="0" applyBorder="1"/>
    <xf numFmtId="164" fontId="0" fillId="0" borderId="3" xfId="1" applyNumberFormat="1" applyFont="1" applyBorder="1"/>
    <xf numFmtId="164" fontId="0" fillId="3" borderId="0" xfId="1" applyNumberFormat="1" applyFont="1" applyFill="1"/>
    <xf numFmtId="164" fontId="0" fillId="0" borderId="0" xfId="0" applyNumberFormat="1"/>
    <xf numFmtId="167" fontId="0" fillId="0" borderId="0" xfId="2" applyNumberFormat="1" applyFont="1"/>
  </cellXfs>
  <cellStyles count="5">
    <cellStyle name="Ergebnis" xfId="4" builtinId="25"/>
    <cellStyle name="Komma" xfId="1" builtinId="3"/>
    <cellStyle name="Prozent" xfId="2" builtinId="5"/>
    <cellStyle name="Standard" xfId="0" builtinId="0"/>
    <cellStyle name="Überschrift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74F7-A16D-4BA6-8F55-55C5102795AB}">
  <dimension ref="B2:K30"/>
  <sheetViews>
    <sheetView showGridLines="0" tabSelected="1" workbookViewId="0">
      <selection activeCell="C29" sqref="C29"/>
    </sheetView>
  </sheetViews>
  <sheetFormatPr baseColWidth="10" defaultRowHeight="14.5" x14ac:dyDescent="0.35"/>
  <cols>
    <col min="2" max="2" width="32.7265625" bestFit="1" customWidth="1"/>
    <col min="9" max="9" width="13" bestFit="1" customWidth="1"/>
  </cols>
  <sheetData>
    <row r="2" spans="2:11" ht="15" thickBot="1" x14ac:dyDescent="0.4">
      <c r="B2" s="6" t="s">
        <v>25</v>
      </c>
      <c r="C2" s="6"/>
      <c r="D2" s="6"/>
      <c r="E2" s="6"/>
      <c r="F2" s="6"/>
      <c r="G2" s="6"/>
      <c r="H2" s="6"/>
      <c r="I2" s="6"/>
      <c r="J2" s="6"/>
      <c r="K2" s="6"/>
    </row>
    <row r="3" spans="2:11" ht="15" thickTop="1" x14ac:dyDescent="0.35"/>
    <row r="4" spans="2:11" x14ac:dyDescent="0.35">
      <c r="D4" t="s">
        <v>13</v>
      </c>
      <c r="E4" t="s">
        <v>14</v>
      </c>
      <c r="I4" t="s">
        <v>5</v>
      </c>
      <c r="K4" t="s">
        <v>18</v>
      </c>
    </row>
    <row r="5" spans="2:11" x14ac:dyDescent="0.35">
      <c r="E5" t="s">
        <v>15</v>
      </c>
      <c r="F5" t="s">
        <v>16</v>
      </c>
      <c r="G5" t="s">
        <v>17</v>
      </c>
    </row>
    <row r="6" spans="2:11" x14ac:dyDescent="0.35">
      <c r="B6" t="s">
        <v>6</v>
      </c>
      <c r="C6" t="s">
        <v>0</v>
      </c>
      <c r="D6" s="4">
        <v>0.1</v>
      </c>
      <c r="E6" s="2">
        <v>45000</v>
      </c>
      <c r="F6" s="2">
        <v>47000</v>
      </c>
      <c r="G6" s="2">
        <v>46500</v>
      </c>
      <c r="H6" s="2"/>
      <c r="I6" s="3">
        <f ca="1">_xll.FLOsimula_Triangular(E6,F6,G6,"Kunde_1")</f>
        <v>46166.666666666664</v>
      </c>
      <c r="K6" s="5">
        <f ca="1">_xll.FLOsimula_Bernoulli(D6,"pro_Kunde_1")</f>
        <v>0.1</v>
      </c>
    </row>
    <row r="7" spans="2:11" x14ac:dyDescent="0.35">
      <c r="B7" t="s">
        <v>7</v>
      </c>
      <c r="C7" t="s">
        <v>1</v>
      </c>
      <c r="D7" s="4">
        <v>0.2</v>
      </c>
      <c r="E7" s="2">
        <v>33000</v>
      </c>
      <c r="F7" s="2">
        <v>36000</v>
      </c>
      <c r="G7" s="2">
        <v>34000</v>
      </c>
      <c r="H7" s="2"/>
      <c r="I7" s="3">
        <f ca="1">_xll.FLOsimula_Triangular(E7,F7,G7,"Kunde_2")</f>
        <v>34333.333333333336</v>
      </c>
      <c r="K7" s="5">
        <f ca="1">_xll.FLOsimula_Bernoulli(D7,"pro_Kunde_2")</f>
        <v>0.2</v>
      </c>
    </row>
    <row r="8" spans="2:11" x14ac:dyDescent="0.35">
      <c r="B8" t="s">
        <v>8</v>
      </c>
      <c r="C8" t="s">
        <v>2</v>
      </c>
      <c r="D8" s="4">
        <v>0.05</v>
      </c>
      <c r="E8" s="2">
        <v>67000</v>
      </c>
      <c r="F8" s="2">
        <v>68000</v>
      </c>
      <c r="G8" s="2">
        <v>67500</v>
      </c>
      <c r="H8" s="2"/>
      <c r="I8" s="3">
        <f ca="1">_xll.FLOsimula_Triangular(E8,F8,G8,"Kunde_3")</f>
        <v>67500</v>
      </c>
      <c r="K8" s="5">
        <f ca="1">_xll.FLOsimula_Bernoulli(D8,"pro_Kunde_3")</f>
        <v>0.05</v>
      </c>
    </row>
    <row r="9" spans="2:11" x14ac:dyDescent="0.35">
      <c r="B9" t="s">
        <v>9</v>
      </c>
      <c r="C9" t="s">
        <v>3</v>
      </c>
      <c r="D9" s="4">
        <v>0.12</v>
      </c>
      <c r="E9" s="2">
        <v>34000</v>
      </c>
      <c r="F9" s="2">
        <v>35000</v>
      </c>
      <c r="G9" s="2">
        <v>34900</v>
      </c>
      <c r="H9" s="2"/>
      <c r="I9" s="3">
        <f ca="1">_xll.FLOsimula_Triangular(E9,F9,G9,"Kunde_4")</f>
        <v>34633.333333333336</v>
      </c>
      <c r="K9" s="5">
        <f ca="1">_xll.FLOsimula_Bernoulli(D9,"pro_Kunde_4")</f>
        <v>0.12</v>
      </c>
    </row>
    <row r="10" spans="2:11" x14ac:dyDescent="0.35">
      <c r="B10" t="s">
        <v>10</v>
      </c>
      <c r="C10" t="s">
        <v>4</v>
      </c>
      <c r="D10" s="4">
        <v>0.45</v>
      </c>
      <c r="E10" s="2">
        <v>22100</v>
      </c>
      <c r="F10" s="2">
        <v>22500</v>
      </c>
      <c r="G10" s="2">
        <v>22200</v>
      </c>
      <c r="H10" s="2"/>
      <c r="I10" s="3">
        <f ca="1">_xll.FLOsimula_Triangular(E10,F10,G10,"Kunde_5")</f>
        <v>22266.666666666668</v>
      </c>
      <c r="K10" s="5">
        <f ca="1">_xll.FLOsimula_Bernoulli(D10,"pro_Kunde_5")</f>
        <v>0.45</v>
      </c>
    </row>
    <row r="11" spans="2:11" x14ac:dyDescent="0.35">
      <c r="F11" s="11">
        <f>SUM(F6:F10)</f>
        <v>208500</v>
      </c>
      <c r="H11" t="s">
        <v>27</v>
      </c>
      <c r="I11" s="11">
        <f ca="1">SUM(I6:I10)</f>
        <v>204900</v>
      </c>
    </row>
    <row r="12" spans="2:11" ht="15" thickBot="1" x14ac:dyDescent="0.4">
      <c r="B12" s="7" t="s">
        <v>19</v>
      </c>
      <c r="C12" s="7"/>
    </row>
    <row r="13" spans="2:11" x14ac:dyDescent="0.35">
      <c r="B13" t="s">
        <v>20</v>
      </c>
      <c r="C13" s="1">
        <f ca="1">+_xll.FLOsimula_correlacion("pro_Kunde_1","pro_Kunde_4",0.999,0)</f>
        <v>0.999</v>
      </c>
    </row>
    <row r="15" spans="2:11" ht="15" thickBot="1" x14ac:dyDescent="0.4">
      <c r="B15" s="7" t="s">
        <v>26</v>
      </c>
      <c r="C15" s="7"/>
      <c r="D15" s="7"/>
      <c r="E15" s="7"/>
      <c r="F15" s="7"/>
      <c r="G15" s="7"/>
      <c r="H15" s="7"/>
      <c r="I15" s="7"/>
      <c r="J15" s="7"/>
      <c r="K15" s="7"/>
    </row>
    <row r="17" spans="2:10" x14ac:dyDescent="0.35">
      <c r="B17" t="s">
        <v>12</v>
      </c>
      <c r="C17" s="10">
        <f ca="1">SUMPRODUCT(D6:D10,I6:I10)+_xll.FLOsimula_output("naiv")</f>
        <v>29034.333333333336</v>
      </c>
      <c r="I17" s="11">
        <f ca="1">I11-FLO_o_naiv</f>
        <v>175865.66666666666</v>
      </c>
    </row>
    <row r="18" spans="2:10" x14ac:dyDescent="0.35">
      <c r="B18" t="s">
        <v>11</v>
      </c>
      <c r="C18" s="10">
        <f ca="1">SUMPRODUCT(K6:K10,I6:I10)+_xll.FLOsimula_output("richtig")</f>
        <v>29034.333333333336</v>
      </c>
    </row>
    <row r="20" spans="2:10" x14ac:dyDescent="0.35">
      <c r="I20" t="s">
        <v>29</v>
      </c>
      <c r="J20" s="11">
        <v>250000</v>
      </c>
    </row>
    <row r="21" spans="2:10" x14ac:dyDescent="0.35">
      <c r="B21" s="8" t="s">
        <v>24</v>
      </c>
      <c r="C21" s="8"/>
      <c r="I21" t="s">
        <v>30</v>
      </c>
      <c r="J21" s="11">
        <v>170000</v>
      </c>
    </row>
    <row r="22" spans="2:10" x14ac:dyDescent="0.35">
      <c r="B22" t="s">
        <v>21</v>
      </c>
      <c r="C22" s="2">
        <f ca="1">_xll.fMC_Average("naiv")</f>
        <v>29033.905380385462</v>
      </c>
      <c r="I22" t="s">
        <v>31</v>
      </c>
      <c r="J22" s="11">
        <f>J20-J21</f>
        <v>80000</v>
      </c>
    </row>
    <row r="23" spans="2:10" x14ac:dyDescent="0.35">
      <c r="B23" t="s">
        <v>23</v>
      </c>
      <c r="C23" s="2">
        <f ca="1">_xll.fMC_Percentile("naiv",0.95)</f>
        <v>29276.099513636698</v>
      </c>
      <c r="I23" t="s">
        <v>32</v>
      </c>
      <c r="J23" s="11">
        <f>F11-J22</f>
        <v>128500</v>
      </c>
    </row>
    <row r="24" spans="2:10" x14ac:dyDescent="0.35">
      <c r="C24" s="2"/>
      <c r="J24" s="11"/>
    </row>
    <row r="25" spans="2:10" x14ac:dyDescent="0.35">
      <c r="C25" s="2"/>
      <c r="J25" s="11"/>
    </row>
    <row r="26" spans="2:10" x14ac:dyDescent="0.35">
      <c r="B26" s="8" t="s">
        <v>22</v>
      </c>
      <c r="C26" s="9"/>
      <c r="J26" s="11"/>
    </row>
    <row r="27" spans="2:10" x14ac:dyDescent="0.35">
      <c r="B27" t="s">
        <v>21</v>
      </c>
      <c r="C27" s="2">
        <f ca="1">_xll.fMC_Average("richtig")</f>
        <v>28904.59227153163</v>
      </c>
      <c r="J27" s="11"/>
    </row>
    <row r="28" spans="2:10" x14ac:dyDescent="0.35">
      <c r="B28" t="s">
        <v>23</v>
      </c>
      <c r="C28" s="2">
        <f ca="1">_xll.fMC_Percentile("richtig",0.95)</f>
        <v>102931.76151319301</v>
      </c>
      <c r="J28" s="11"/>
    </row>
    <row r="29" spans="2:10" x14ac:dyDescent="0.35">
      <c r="B29" t="s">
        <v>28</v>
      </c>
      <c r="C29" s="12">
        <f ca="1">1-_xll.fMC_PercentileValue("richtig",128500)</f>
        <v>1.3920000000000043E-2</v>
      </c>
      <c r="J29" s="11"/>
    </row>
    <row r="30" spans="2:10" x14ac:dyDescent="0.35">
      <c r="J30" s="11"/>
    </row>
  </sheetData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13</vt:i4>
      </vt:variant>
    </vt:vector>
  </HeadingPairs>
  <TitlesOfParts>
    <vt:vector size="14" baseType="lpstr">
      <vt:lpstr>Tabelle1</vt:lpstr>
      <vt:lpstr>FLO_c_pro_Kunde_1_pro_Kunde_4</vt:lpstr>
      <vt:lpstr>FLO_i_Kunde_1</vt:lpstr>
      <vt:lpstr>FLO_i_Kunde_2</vt:lpstr>
      <vt:lpstr>FLO_i_Kunde_3</vt:lpstr>
      <vt:lpstr>FLO_i_Kunde_4</vt:lpstr>
      <vt:lpstr>FLO_i_Kunde_5</vt:lpstr>
      <vt:lpstr>FLO_i_pro_Kunde_1</vt:lpstr>
      <vt:lpstr>FLO_i_pro_Kunde_2</vt:lpstr>
      <vt:lpstr>FLO_i_pro_Kunde_3</vt:lpstr>
      <vt:lpstr>FLO_i_pro_Kunde_4</vt:lpstr>
      <vt:lpstr>FLO_i_pro_Kunde_5</vt:lpstr>
      <vt:lpstr>FLO_o_naiv</vt:lpstr>
      <vt:lpstr>FLO_o_richtig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2019-11-23T09:22:46Z</dcterms:created>
  <dcterms:modified xsi:type="dcterms:W3CDTF">2019-11-24T13:10:13Z</dcterms:modified>
</cp:coreProperties>
</file>