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bookViews>
    <workbookView xWindow="0" yWindow="0" windowWidth="23451" windowHeight="11357" xr2:uid="{C2273F19-1439-4309-9272-A440B7D8061C}"/>
  </bookViews>
  <sheets>
    <sheet name="Bsp_AR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C3" i="1"/>
  <c r="J3" i="1" s="1"/>
  <c r="C4" i="1" l="1"/>
  <c r="J4" i="1" s="1"/>
  <c r="G3" i="1"/>
  <c r="C41" i="1"/>
  <c r="H3" i="1" l="1"/>
  <c r="C42" i="1"/>
  <c r="C5" i="1"/>
  <c r="J5" i="1" s="1"/>
  <c r="C43" i="1" l="1"/>
  <c r="C6" i="1"/>
  <c r="J6" i="1" s="1"/>
  <c r="C44" i="1" l="1"/>
  <c r="C7" i="1"/>
  <c r="J7" i="1" s="1"/>
  <c r="C45" i="1" l="1"/>
  <c r="C8" i="1"/>
  <c r="J8" i="1" s="1"/>
  <c r="C46" i="1" l="1"/>
  <c r="C9" i="1"/>
  <c r="J9" i="1" s="1"/>
  <c r="D8" i="1"/>
  <c r="C10" i="1" l="1"/>
  <c r="J10" i="1" s="1"/>
  <c r="C47" i="1"/>
  <c r="C48" i="1" l="1"/>
  <c r="C11" i="1"/>
  <c r="J11" i="1" s="1"/>
  <c r="C12" i="1" l="1"/>
  <c r="J12" i="1" s="1"/>
  <c r="C49" i="1"/>
  <c r="C50" i="1" l="1"/>
  <c r="C13" i="1"/>
  <c r="J13" i="1" s="1"/>
  <c r="C14" i="1" l="1"/>
  <c r="J14" i="1" s="1"/>
  <c r="C51" i="1"/>
  <c r="D14" i="1"/>
  <c r="C15" i="1" l="1"/>
  <c r="J15" i="1" s="1"/>
  <c r="C52" i="1"/>
  <c r="C53" i="1" l="1"/>
  <c r="C16" i="1"/>
  <c r="J16" i="1" s="1"/>
  <c r="C54" i="1" l="1"/>
  <c r="C17" i="1"/>
  <c r="J17" i="1" s="1"/>
  <c r="C18" i="1" l="1"/>
  <c r="J18" i="1" s="1"/>
  <c r="C55" i="1"/>
  <c r="C56" i="1" l="1"/>
  <c r="C19" i="1"/>
  <c r="J19" i="1" s="1"/>
  <c r="C20" i="1" l="1"/>
  <c r="J20" i="1" s="1"/>
  <c r="C57" i="1"/>
  <c r="C58" i="1" l="1"/>
  <c r="C21" i="1"/>
  <c r="J21" i="1" s="1"/>
  <c r="D20" i="1"/>
  <c r="C22" i="1" l="1"/>
  <c r="J22" i="1" s="1"/>
  <c r="C59" i="1"/>
  <c r="C23" i="1" l="1"/>
  <c r="J23" i="1" s="1"/>
  <c r="C60" i="1"/>
  <c r="C61" i="1" l="1"/>
  <c r="C24" i="1"/>
  <c r="J24" i="1" s="1"/>
  <c r="C62" i="1" l="1"/>
  <c r="C25" i="1"/>
  <c r="J25" i="1" s="1"/>
  <c r="C26" i="1" l="1"/>
  <c r="J26" i="1" s="1"/>
  <c r="C63" i="1"/>
  <c r="D25" i="1"/>
  <c r="C27" i="1" l="1"/>
  <c r="J27" i="1" s="1"/>
  <c r="C64" i="1"/>
  <c r="C28" i="1" l="1"/>
  <c r="J28" i="1" s="1"/>
  <c r="C65" i="1"/>
  <c r="C66" i="1" l="1"/>
  <c r="C29" i="1"/>
  <c r="J29" i="1" s="1"/>
  <c r="C30" i="1" l="1"/>
  <c r="J30" i="1" s="1"/>
  <c r="C67" i="1"/>
  <c r="C31" i="1" l="1"/>
  <c r="J31" i="1" s="1"/>
  <c r="C68" i="1"/>
  <c r="D30" i="1"/>
  <c r="C69" i="1" l="1"/>
  <c r="C32" i="1"/>
  <c r="J32" i="1" s="1"/>
  <c r="C70" i="1" l="1"/>
  <c r="C33" i="1"/>
  <c r="J33" i="1" s="1"/>
  <c r="C71" i="1" l="1"/>
  <c r="C34" i="1"/>
  <c r="J34" i="1" s="1"/>
  <c r="C35" i="1" l="1"/>
  <c r="J35" i="1" s="1"/>
  <c r="C72" i="1"/>
  <c r="C73" i="1" l="1"/>
  <c r="C36" i="1"/>
  <c r="J36" i="1" s="1"/>
  <c r="C74" i="1" l="1"/>
  <c r="C37" i="1"/>
  <c r="J37" i="1" s="1"/>
  <c r="D36" i="1"/>
  <c r="M37" i="1" l="1"/>
  <c r="K37" i="1"/>
  <c r="I2" i="1"/>
  <c r="J2" i="1"/>
  <c r="K3" i="1" l="1"/>
  <c r="L4" i="1"/>
  <c r="K4" i="1"/>
  <c r="M5" i="1"/>
  <c r="K5" i="1"/>
  <c r="L5" i="1"/>
  <c r="L6" i="1"/>
  <c r="M6" i="1"/>
  <c r="K6" i="1"/>
  <c r="K7" i="1"/>
  <c r="M7" i="1"/>
  <c r="L7" i="1"/>
  <c r="L8" i="1"/>
  <c r="K8" i="1"/>
  <c r="M8" i="1"/>
  <c r="L9" i="1"/>
  <c r="M9" i="1"/>
  <c r="K9" i="1"/>
  <c r="L10" i="1"/>
  <c r="M10" i="1"/>
  <c r="K10" i="1"/>
  <c r="L11" i="1"/>
  <c r="M11" i="1"/>
  <c r="K11" i="1"/>
  <c r="L12" i="1"/>
  <c r="M12" i="1"/>
  <c r="K12" i="1"/>
  <c r="K13" i="1"/>
  <c r="M13" i="1"/>
  <c r="L13" i="1"/>
  <c r="K14" i="1"/>
  <c r="L14" i="1"/>
  <c r="M14" i="1"/>
  <c r="M15" i="1"/>
  <c r="K15" i="1"/>
  <c r="L15" i="1"/>
  <c r="M16" i="1"/>
  <c r="K16" i="1"/>
  <c r="L16" i="1"/>
  <c r="M17" i="1"/>
  <c r="K17" i="1"/>
  <c r="L17" i="1"/>
  <c r="M18" i="1"/>
  <c r="K18" i="1"/>
  <c r="L18" i="1"/>
  <c r="M19" i="1"/>
  <c r="L19" i="1"/>
  <c r="K19" i="1"/>
  <c r="L20" i="1"/>
  <c r="K20" i="1"/>
  <c r="M20" i="1"/>
  <c r="K21" i="1"/>
  <c r="M21" i="1"/>
  <c r="L21" i="1"/>
  <c r="M22" i="1"/>
  <c r="L22" i="1"/>
  <c r="K22" i="1"/>
  <c r="K23" i="1"/>
  <c r="L23" i="1"/>
  <c r="M23" i="1"/>
  <c r="M24" i="1"/>
  <c r="L24" i="1"/>
  <c r="K24" i="1"/>
  <c r="K25" i="1"/>
  <c r="L25" i="1"/>
  <c r="M25" i="1"/>
  <c r="K26" i="1"/>
  <c r="L26" i="1"/>
  <c r="M26" i="1"/>
  <c r="L27" i="1"/>
  <c r="M27" i="1"/>
  <c r="K27" i="1"/>
  <c r="K28" i="1"/>
  <c r="M28" i="1"/>
  <c r="L28" i="1"/>
  <c r="M29" i="1"/>
  <c r="L29" i="1"/>
  <c r="K29" i="1"/>
  <c r="M30" i="1"/>
  <c r="L30" i="1"/>
  <c r="K30" i="1"/>
  <c r="M31" i="1"/>
  <c r="L31" i="1"/>
  <c r="K31" i="1"/>
  <c r="L32" i="1"/>
  <c r="M32" i="1"/>
  <c r="K32" i="1"/>
  <c r="L33" i="1"/>
  <c r="M33" i="1"/>
  <c r="K33" i="1"/>
  <c r="M34" i="1"/>
  <c r="K34" i="1"/>
  <c r="L34" i="1"/>
  <c r="M35" i="1"/>
  <c r="L35" i="1"/>
  <c r="K35" i="1"/>
  <c r="M36" i="1"/>
  <c r="L36" i="1"/>
  <c r="K36" i="1"/>
  <c r="L37" i="1"/>
  <c r="L2" i="1" l="1"/>
  <c r="K2" i="1"/>
  <c r="M2" i="1"/>
  <c r="P17" i="1" s="1"/>
  <c r="Q3" i="1" l="1"/>
  <c r="S9" i="1"/>
  <c r="Q2" i="1"/>
  <c r="S8" i="1"/>
  <c r="G4" i="1" l="1"/>
  <c r="H4" i="1" l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5" i="1" l="1"/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González López Florentin (P-F-PIC-IVC)</author>
  </authors>
  <commentList>
    <comment ref="B3" authorId="0" shapeId="0" xr:uid="{7620AEFF-BB53-4948-ADBD-D346735CB81C}">
      <text>
        <r>
          <rPr>
            <sz val="9"/>
            <color indexed="81"/>
            <rFont val="Tahoma"/>
            <family val="2"/>
          </rPr>
          <t>=NORM.INV(ZUFALLSZAHL();0;1)</t>
        </r>
      </text>
    </comment>
  </commentList>
</comments>
</file>

<file path=xl/sharedStrings.xml><?xml version="1.0" encoding="utf-8"?>
<sst xmlns="http://schemas.openxmlformats.org/spreadsheetml/2006/main" count="15" uniqueCount="15">
  <si>
    <t>Modell AR = 3 + 0.3yt-1 + et</t>
  </si>
  <si>
    <t>Average</t>
  </si>
  <si>
    <t>Variance</t>
  </si>
  <si>
    <t>Cov_1</t>
  </si>
  <si>
    <t>Cov_2</t>
  </si>
  <si>
    <t>et</t>
  </si>
  <si>
    <t>Y_t</t>
  </si>
  <si>
    <t>Y_t_p</t>
  </si>
  <si>
    <t>ACF_1</t>
  </si>
  <si>
    <t>ACF_2</t>
  </si>
  <si>
    <t>sigma</t>
  </si>
  <si>
    <t>AR Modell</t>
  </si>
  <si>
    <t>mu</t>
  </si>
  <si>
    <t>Weisses Rauschen</t>
  </si>
  <si>
    <t>Exp. Glättung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</si>
</sst>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Bsp_AR!$C$3:$C$37</c:f>
              <c:numCache>
                <c:formatCode>General</c:formatCode>
                <c:ptCount val="35"/>
                <c:pt idx="0">
                  <c:v>3.1394068352875011</c:v>
                </c:pt>
                <c:pt idx="1">
                  <c:v>4.3775150856766727</c:v>
                </c:pt>
                <c:pt idx="2">
                  <c:v>6.073849442825594</c:v>
                </c:pt>
                <c:pt idx="3">
                  <c:v>5.2153109008670953</c:v>
                </c:pt>
                <c:pt idx="4">
                  <c:v>5.7456408964092969</c:v>
                </c:pt>
                <c:pt idx="5">
                  <c:v>3.0678287840601897</c:v>
                </c:pt>
                <c:pt idx="6">
                  <c:v>3.5597551496914352</c:v>
                </c:pt>
                <c:pt idx="7">
                  <c:v>3.5665401949795728</c:v>
                </c:pt>
                <c:pt idx="8">
                  <c:v>2.9158281808127464</c:v>
                </c:pt>
                <c:pt idx="9">
                  <c:v>3.962516372447261</c:v>
                </c:pt>
                <c:pt idx="10">
                  <c:v>3.5445517031376705</c:v>
                </c:pt>
                <c:pt idx="11">
                  <c:v>4.1354492456506682</c:v>
                </c:pt>
                <c:pt idx="12">
                  <c:v>4.1487689874245355</c:v>
                </c:pt>
                <c:pt idx="13">
                  <c:v>3.2177521523012524</c:v>
                </c:pt>
                <c:pt idx="14">
                  <c:v>3.0667929984485558</c:v>
                </c:pt>
                <c:pt idx="15">
                  <c:v>4.3083036122525931</c:v>
                </c:pt>
                <c:pt idx="16">
                  <c:v>4.0009065746734418</c:v>
                </c:pt>
                <c:pt idx="17">
                  <c:v>4.1974372859324562</c:v>
                </c:pt>
                <c:pt idx="18">
                  <c:v>4.2946098920849369</c:v>
                </c:pt>
                <c:pt idx="19">
                  <c:v>6.1266953682513012</c:v>
                </c:pt>
                <c:pt idx="20">
                  <c:v>6.2821429130256767</c:v>
                </c:pt>
                <c:pt idx="21">
                  <c:v>5.2642618273870196</c:v>
                </c:pt>
                <c:pt idx="22">
                  <c:v>4.6445675486825841</c:v>
                </c:pt>
                <c:pt idx="23">
                  <c:v>4.4520279961623634</c:v>
                </c:pt>
                <c:pt idx="24">
                  <c:v>3.7872576460449299</c:v>
                </c:pt>
                <c:pt idx="25">
                  <c:v>4.3900623804719734</c:v>
                </c:pt>
                <c:pt idx="26">
                  <c:v>4.0468027672214602</c:v>
                </c:pt>
                <c:pt idx="27">
                  <c:v>3.2217510935888307</c:v>
                </c:pt>
                <c:pt idx="28">
                  <c:v>3.1105346194389418</c:v>
                </c:pt>
                <c:pt idx="29">
                  <c:v>4.5247274176385783</c:v>
                </c:pt>
                <c:pt idx="30">
                  <c:v>3.949643944333221</c:v>
                </c:pt>
                <c:pt idx="31">
                  <c:v>5.269154381097203</c:v>
                </c:pt>
                <c:pt idx="32">
                  <c:v>3.74297343791295</c:v>
                </c:pt>
                <c:pt idx="33">
                  <c:v>5.0740884792536143</c:v>
                </c:pt>
                <c:pt idx="34">
                  <c:v>5.7512654121684612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7-4FDB-87A3-AEDDE5022C9E}"/>
            </c:ext>
          </c:extLst>
        </c:ser>
        <c:ser>
          <c:idx val="1"/>
          <c:order val="1"/>
          <c:tx>
            <c:v>Schätzer</c:v>
          </c:tx>
          <c:marker>
            <c:symbol val="none"/>
          </c:marker>
          <c:val>
            <c:numRef>
              <c:f>Bsp_AR!$G$3:$G$37</c:f>
              <c:numCache>
                <c:formatCode>General</c:formatCode>
                <c:ptCount val="35"/>
                <c:pt idx="0">
                  <c:v>3.4443898391986436</c:v>
                </c:pt>
                <c:pt idx="1">
                  <c:v>3.7801365544746299</c:v>
                </c:pt>
                <c:pt idx="2">
                  <c:v>5.3365010238156732</c:v>
                </c:pt>
                <c:pt idx="3">
                  <c:v>5.6667345089146925</c:v>
                </c:pt>
                <c:pt idx="4">
                  <c:v>5.4377779261079038</c:v>
                </c:pt>
                <c:pt idx="5">
                  <c:v>5.7324892038215101</c:v>
                </c:pt>
                <c:pt idx="6">
                  <c:v>5.5942852066696522</c:v>
                </c:pt>
                <c:pt idx="7">
                  <c:v>3.2531590120495184</c:v>
                </c:pt>
                <c:pt idx="8">
                  <c:v>2.8161469525741545</c:v>
                </c:pt>
                <c:pt idx="9">
                  <c:v>4.0399932057938894</c:v>
                </c:pt>
                <c:pt idx="10">
                  <c:v>3.9546048273447703</c:v>
                </c:pt>
                <c:pt idx="11">
                  <c:v>5.2582225466819761</c:v>
                </c:pt>
                <c:pt idx="12">
                  <c:v>6.4563725816619311</c:v>
                </c:pt>
                <c:pt idx="13">
                  <c:v>5.4496487677693821</c:v>
                </c:pt>
                <c:pt idx="14">
                  <c:v>4.321746572530631</c:v>
                </c:pt>
                <c:pt idx="15">
                  <c:v>4.375516373213336</c:v>
                </c:pt>
                <c:pt idx="16">
                  <c:v>5.1274848493715171</c:v>
                </c:pt>
                <c:pt idx="17">
                  <c:v>5.5640760798189728</c:v>
                </c:pt>
                <c:pt idx="18">
                  <c:v>7.5819222538017312</c:v>
                </c:pt>
                <c:pt idx="19">
                  <c:v>6.0390038956411933</c:v>
                </c:pt>
                <c:pt idx="20">
                  <c:v>5.3423206232806848</c:v>
                </c:pt>
                <c:pt idx="21">
                  <c:v>5.0394225289084069</c:v>
                </c:pt>
                <c:pt idx="22">
                  <c:v>4.8163548372165224</c:v>
                </c:pt>
                <c:pt idx="23">
                  <c:v>5.7713393364301959</c:v>
                </c:pt>
                <c:pt idx="24">
                  <c:v>4.404078234758197</c:v>
                </c:pt>
                <c:pt idx="25">
                  <c:v>4.1654889158368125</c:v>
                </c:pt>
                <c:pt idx="26">
                  <c:v>5.8437808159966123</c:v>
                </c:pt>
                <c:pt idx="27">
                  <c:v>5.7177256723940646</c:v>
                </c:pt>
                <c:pt idx="28">
                  <c:v>5.8784246474504371</c:v>
                </c:pt>
                <c:pt idx="29">
                  <c:v>6.884364724608357</c:v>
                </c:pt>
                <c:pt idx="30">
                  <c:v>6.6751449085063621</c:v>
                </c:pt>
                <c:pt idx="31">
                  <c:v>5.8321362048150789</c:v>
                </c:pt>
                <c:pt idx="32">
                  <c:v>6.0341363785842601</c:v>
                </c:pt>
                <c:pt idx="33">
                  <c:v>6.2300190369421244</c:v>
                </c:pt>
                <c:pt idx="34">
                  <c:v>6.0851624734780039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47-4FDB-87A3-AEDDE5022C9E}"/>
            </c:ext>
          </c:extLst>
        </c:ser>
        <c:ser>
          <c:idx val="2"/>
          <c:order val="2"/>
          <c:tx>
            <c:v>exp. Glättung</c:v>
          </c:tx>
          <c:marker>
            <c:symbol val="none"/>
          </c:marker>
          <c:val>
            <c:numRef>
              <c:f>Bsp_AR!$C$41:$C$74</c:f>
              <c:numCache>
                <c:formatCode>General</c:formatCode>
                <c:ptCount val="34"/>
                <c:pt idx="0">
                  <c:v>3.1394068352875011</c:v>
                </c:pt>
                <c:pt idx="1">
                  <c:v>3.5108393104042523</c:v>
                </c:pt>
                <c:pt idx="2">
                  <c:v>4.2797423501306548</c:v>
                </c:pt>
                <c:pt idx="3">
                  <c:v>4.5604129153515869</c:v>
                </c:pt>
                <c:pt idx="4">
                  <c:v>4.9159813096688998</c:v>
                </c:pt>
                <c:pt idx="5">
                  <c:v>4.3615355519862868</c:v>
                </c:pt>
                <c:pt idx="6">
                  <c:v>4.1210014312978309</c:v>
                </c:pt>
                <c:pt idx="7">
                  <c:v>3.9546630604023534</c:v>
                </c:pt>
                <c:pt idx="8">
                  <c:v>3.6430125965254709</c:v>
                </c:pt>
                <c:pt idx="9">
                  <c:v>3.7388637293020079</c:v>
                </c:pt>
                <c:pt idx="10">
                  <c:v>3.6805701214527069</c:v>
                </c:pt>
                <c:pt idx="11">
                  <c:v>3.8170338587120951</c:v>
                </c:pt>
                <c:pt idx="12">
                  <c:v>3.916554397325827</c:v>
                </c:pt>
                <c:pt idx="13">
                  <c:v>3.7069137238184546</c:v>
                </c:pt>
                <c:pt idx="14">
                  <c:v>3.5148775062074846</c:v>
                </c:pt>
                <c:pt idx="15">
                  <c:v>3.7529053380210171</c:v>
                </c:pt>
                <c:pt idx="16">
                  <c:v>3.8273057090167444</c:v>
                </c:pt>
                <c:pt idx="17">
                  <c:v>3.9383451820914575</c:v>
                </c:pt>
                <c:pt idx="18">
                  <c:v>4.0452245950895005</c:v>
                </c:pt>
                <c:pt idx="19">
                  <c:v>4.6696658270380409</c:v>
                </c:pt>
                <c:pt idx="20">
                  <c:v>5.1534089528343312</c:v>
                </c:pt>
                <c:pt idx="21">
                  <c:v>5.1866648152001371</c:v>
                </c:pt>
                <c:pt idx="22">
                  <c:v>5.0240356352448705</c:v>
                </c:pt>
                <c:pt idx="23">
                  <c:v>4.8524333435201186</c:v>
                </c:pt>
                <c:pt idx="24">
                  <c:v>4.5328806342775616</c:v>
                </c:pt>
                <c:pt idx="25">
                  <c:v>4.4900351581358846</c:v>
                </c:pt>
                <c:pt idx="26">
                  <c:v>4.3570654408615574</c:v>
                </c:pt>
                <c:pt idx="27">
                  <c:v>4.0164711366797388</c:v>
                </c:pt>
                <c:pt idx="28">
                  <c:v>3.7446901815074995</c:v>
                </c:pt>
                <c:pt idx="29">
                  <c:v>3.9787013523468229</c:v>
                </c:pt>
                <c:pt idx="30">
                  <c:v>3.9699841299427421</c:v>
                </c:pt>
                <c:pt idx="31">
                  <c:v>4.3597352052890805</c:v>
                </c:pt>
                <c:pt idx="32">
                  <c:v>4.1747066750762407</c:v>
                </c:pt>
                <c:pt idx="33">
                  <c:v>4.444521216329453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47-4FDB-87A3-AEDDE502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36416"/>
        <c:axId val="532637952"/>
      </c:lineChart>
      <c:catAx>
        <c:axId val="53263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532637952"/>
        <c:crosses val="autoZero"/>
        <c:auto val="1"/>
        <c:lblAlgn val="ctr"/>
        <c:lblOffset val="100"/>
        <c:noMultiLvlLbl val="0"/>
      </c:catAx>
      <c:valAx>
        <c:axId val="53263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636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Bsp_AR!$B$3:$B$37</c:f>
              <c:numCache>
                <c:formatCode>General</c:formatCode>
                <c:ptCount val="35"/>
                <c:pt idx="0">
                  <c:v>0.13940683528750114</c:v>
                </c:pt>
                <c:pt idx="1">
                  <c:v>0.43569303509042301</c:v>
                </c:pt>
                <c:pt idx="2">
                  <c:v>1.7605949171225928</c:v>
                </c:pt>
                <c:pt idx="3">
                  <c:v>0.39315606801941688</c:v>
                </c:pt>
                <c:pt idx="4">
                  <c:v>1.181047626149168</c:v>
                </c:pt>
                <c:pt idx="5">
                  <c:v>-1.6558634848625993</c:v>
                </c:pt>
                <c:pt idx="6">
                  <c:v>-0.36059348552662168</c:v>
                </c:pt>
                <c:pt idx="7">
                  <c:v>-0.50138634992785769</c:v>
                </c:pt>
                <c:pt idx="8">
                  <c:v>-1.154133877681125</c:v>
                </c:pt>
                <c:pt idx="9">
                  <c:v>8.7767918203437031E-2</c:v>
                </c:pt>
                <c:pt idx="10">
                  <c:v>-0.64420320859650759</c:v>
                </c:pt>
                <c:pt idx="11">
                  <c:v>7.2083734709367367E-2</c:v>
                </c:pt>
                <c:pt idx="12">
                  <c:v>-9.186578627066487E-2</c:v>
                </c:pt>
                <c:pt idx="13">
                  <c:v>-1.0268785439261083</c:v>
                </c:pt>
                <c:pt idx="14">
                  <c:v>-0.89853264724181992</c:v>
                </c:pt>
                <c:pt idx="15">
                  <c:v>0.38826571271802607</c:v>
                </c:pt>
                <c:pt idx="16">
                  <c:v>-0.29158450900233551</c:v>
                </c:pt>
                <c:pt idx="17">
                  <c:v>-2.8346864695764809E-3</c:v>
                </c:pt>
                <c:pt idx="18">
                  <c:v>3.5378706305200035E-2</c:v>
                </c:pt>
                <c:pt idx="19">
                  <c:v>1.8383124006258211</c:v>
                </c:pt>
                <c:pt idx="20">
                  <c:v>1.4441343025502866</c:v>
                </c:pt>
                <c:pt idx="21">
                  <c:v>0.37961895347931623</c:v>
                </c:pt>
                <c:pt idx="22">
                  <c:v>6.5289000466478578E-2</c:v>
                </c:pt>
                <c:pt idx="23">
                  <c:v>5.865773155758762E-2</c:v>
                </c:pt>
                <c:pt idx="24">
                  <c:v>-0.54835075280377954</c:v>
                </c:pt>
                <c:pt idx="25">
                  <c:v>0.25388508665849469</c:v>
                </c:pt>
                <c:pt idx="26">
                  <c:v>-0.27021594692013207</c:v>
                </c:pt>
                <c:pt idx="27">
                  <c:v>-0.99228973657760688</c:v>
                </c:pt>
                <c:pt idx="28">
                  <c:v>-0.85599070863770754</c:v>
                </c:pt>
                <c:pt idx="29">
                  <c:v>0.59156703180689618</c:v>
                </c:pt>
                <c:pt idx="30">
                  <c:v>-0.40777428095835194</c:v>
                </c:pt>
                <c:pt idx="31">
                  <c:v>1.0842611977972367</c:v>
                </c:pt>
                <c:pt idx="32">
                  <c:v>-0.83777287641621134</c:v>
                </c:pt>
                <c:pt idx="33">
                  <c:v>0.95119644787972912</c:v>
                </c:pt>
                <c:pt idx="34">
                  <c:v>1.2290388683923767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6-4264-BDA9-421D24D7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66240"/>
        <c:axId val="532667776"/>
      </c:lineChart>
      <c:catAx>
        <c:axId val="53266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532667776"/>
        <c:crosses val="autoZero"/>
        <c:auto val="1"/>
        <c:lblAlgn val="ctr"/>
        <c:lblOffset val="100"/>
        <c:noMultiLvlLbl val="0"/>
      </c:catAx>
      <c:valAx>
        <c:axId val="5326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666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24342</xdr:colOff>
      <xdr:row>19</xdr:row>
      <xdr:rowOff>37041</xdr:rowOff>
    </xdr:from>
    <xdr:to>
      <xdr:col>21</xdr:col>
      <xdr:colOff>24342</xdr:colOff>
      <xdr:row>36</xdr:row>
      <xdr:rowOff>27516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77C147-6A1A-45F7-A8D2-C7BA14138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361950</xdr:colOff>
      <xdr:row>18</xdr:row>
      <xdr:rowOff>66675</xdr:rowOff>
    </xdr:from>
    <xdr:to>
      <xdr:col>27</xdr:col>
      <xdr:colOff>361950</xdr:colOff>
      <xdr:row>35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A9AE14F-1012-4984-A6F7-C4E0CB5E3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iner/NewOne/Kopie%20von%20Predictive%20Analytics_n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_Investitionen"/>
      <sheetName val="Tabelle1"/>
      <sheetName val="Tabelle2"/>
      <sheetName val="Durbin Watson"/>
      <sheetName val="Test_5"/>
      <sheetName val="Test_6"/>
      <sheetName val="Tabelle3"/>
      <sheetName val="Tabelle4"/>
      <sheetName val="Tabelle5"/>
      <sheetName val="MLE"/>
      <sheetName val="Tabelle6"/>
      <sheetName val="Tabel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>
            <v>0.13940683528750114</v>
          </cell>
          <cell r="C3">
            <v>3.1394068352875011</v>
          </cell>
          <cell r="G3">
            <v>3.3738593609858527</v>
          </cell>
        </row>
        <row r="4">
          <cell r="B4">
            <v>0.43569303509042301</v>
          </cell>
          <cell r="C4">
            <v>4.3775150856766727</v>
          </cell>
          <cell r="G4">
            <v>2.5761295199956287</v>
          </cell>
        </row>
        <row r="5">
          <cell r="B5">
            <v>1.7605949171225928</v>
          </cell>
          <cell r="C5">
            <v>6.073849442825594</v>
          </cell>
          <cell r="G5">
            <v>2.4156733343792229</v>
          </cell>
        </row>
        <row r="6">
          <cell r="B6">
            <v>0.39315606801941688</v>
          </cell>
          <cell r="C6">
            <v>5.2153109008670953</v>
          </cell>
          <cell r="G6">
            <v>3.7557154915991</v>
          </cell>
        </row>
        <row r="7">
          <cell r="B7">
            <v>1.181047626149168</v>
          </cell>
          <cell r="C7">
            <v>5.7456408964092969</v>
          </cell>
          <cell r="G7">
            <v>4.7645833561251614</v>
          </cell>
        </row>
        <row r="8">
          <cell r="B8">
            <v>-1.6558634848625993</v>
          </cell>
          <cell r="C8">
            <v>3.0678287840601897</v>
          </cell>
          <cell r="G8">
            <v>5.7283734461887317</v>
          </cell>
        </row>
        <row r="9">
          <cell r="B9">
            <v>-0.36059348552662168</v>
          </cell>
          <cell r="C9">
            <v>3.5597551496914352</v>
          </cell>
          <cell r="G9">
            <v>4.3633447756184776</v>
          </cell>
        </row>
        <row r="10">
          <cell r="B10">
            <v>-0.50138634992785769</v>
          </cell>
          <cell r="C10">
            <v>3.5665401949795728</v>
          </cell>
          <cell r="G10">
            <v>3.8309477105871244</v>
          </cell>
        </row>
        <row r="11">
          <cell r="B11">
            <v>-1.154133877681125</v>
          </cell>
          <cell r="C11">
            <v>2.9158281808127464</v>
          </cell>
          <cell r="G11">
            <v>3.4079024659271271</v>
          </cell>
        </row>
        <row r="12">
          <cell r="B12">
            <v>8.7767918203437031E-2</v>
          </cell>
          <cell r="C12">
            <v>3.962516372447261</v>
          </cell>
          <cell r="G12">
            <v>2.8427967549553248</v>
          </cell>
        </row>
        <row r="13">
          <cell r="B13">
            <v>-0.64420320859650759</v>
          </cell>
          <cell r="C13">
            <v>3.5445517031376705</v>
          </cell>
          <cell r="G13">
            <v>3.9030188159446206</v>
          </cell>
        </row>
        <row r="14">
          <cell r="B14">
            <v>7.2083734709367367E-2</v>
          </cell>
          <cell r="C14">
            <v>4.1354492456506682</v>
          </cell>
          <cell r="G14">
            <v>3.5214564702224584</v>
          </cell>
        </row>
        <row r="15">
          <cell r="B15">
            <v>-9.186578627066487E-2</v>
          </cell>
          <cell r="C15">
            <v>4.1487689874245355</v>
          </cell>
          <cell r="G15">
            <v>5.2896646138311842</v>
          </cell>
        </row>
        <row r="16">
          <cell r="B16">
            <v>-1.0268785439261083</v>
          </cell>
          <cell r="C16">
            <v>3.2177521523012524</v>
          </cell>
          <cell r="G16">
            <v>4.5908219808258286</v>
          </cell>
        </row>
        <row r="17">
          <cell r="B17">
            <v>-0.89853264724181992</v>
          </cell>
          <cell r="C17">
            <v>3.0667929984485558</v>
          </cell>
          <cell r="G17">
            <v>5.407512390019396</v>
          </cell>
        </row>
        <row r="18">
          <cell r="B18">
            <v>0.38826571271802607</v>
          </cell>
          <cell r="C18">
            <v>4.3083036122525931</v>
          </cell>
          <cell r="G18">
            <v>6.2392400997259294</v>
          </cell>
        </row>
        <row r="19">
          <cell r="B19">
            <v>-0.29158450900233551</v>
          </cell>
          <cell r="C19">
            <v>4.0009065746734418</v>
          </cell>
          <cell r="G19">
            <v>3.4724067393985996</v>
          </cell>
        </row>
        <row r="20">
          <cell r="B20">
            <v>-2.8346864695764809E-3</v>
          </cell>
          <cell r="C20">
            <v>4.1974372859324562</v>
          </cell>
          <cell r="G20">
            <v>3.9059310085127796</v>
          </cell>
        </row>
        <row r="21">
          <cell r="B21">
            <v>3.5378706305200035E-2</v>
          </cell>
          <cell r="C21">
            <v>4.2946098920849369</v>
          </cell>
          <cell r="G21">
            <v>2.9012135640682999</v>
          </cell>
        </row>
        <row r="22">
          <cell r="B22">
            <v>1.8383124006258211</v>
          </cell>
          <cell r="C22">
            <v>6.1266953682513012</v>
          </cell>
          <cell r="G22">
            <v>4.7126935919496038</v>
          </cell>
        </row>
        <row r="23">
          <cell r="B23">
            <v>1.4441343025502866</v>
          </cell>
          <cell r="C23">
            <v>6.2821429130256767</v>
          </cell>
          <cell r="G23">
            <v>4.4698759847257659</v>
          </cell>
        </row>
        <row r="24">
          <cell r="B24">
            <v>0.37961895347931623</v>
          </cell>
          <cell r="C24">
            <v>5.2642618273870196</v>
          </cell>
          <cell r="G24">
            <v>5.50381901123012</v>
          </cell>
        </row>
        <row r="25">
          <cell r="B25">
            <v>6.5289000466478578E-2</v>
          </cell>
          <cell r="C25">
            <v>4.6445675486825841</v>
          </cell>
          <cell r="G25">
            <v>5.6991877727022597</v>
          </cell>
        </row>
        <row r="26">
          <cell r="B26">
            <v>5.865773155758762E-2</v>
          </cell>
          <cell r="C26">
            <v>4.4520279961623634</v>
          </cell>
          <cell r="G26">
            <v>3.9603723749711772</v>
          </cell>
        </row>
        <row r="27">
          <cell r="B27">
            <v>-0.54835075280377954</v>
          </cell>
          <cell r="C27">
            <v>3.7872576460449299</v>
          </cell>
          <cell r="G27">
            <v>4.6149827523480802</v>
          </cell>
        </row>
        <row r="28">
          <cell r="B28">
            <v>0.25388508665849469</v>
          </cell>
          <cell r="C28">
            <v>4.3900623804719734</v>
          </cell>
          <cell r="G28">
            <v>4.1012979681581809</v>
          </cell>
        </row>
        <row r="29">
          <cell r="B29">
            <v>-0.27021594692013207</v>
          </cell>
          <cell r="C29">
            <v>4.0468027672214602</v>
          </cell>
          <cell r="G29">
            <v>4.6436136675251198</v>
          </cell>
        </row>
        <row r="30">
          <cell r="B30">
            <v>-0.99228973657760688</v>
          </cell>
          <cell r="C30">
            <v>3.2217510935888307</v>
          </cell>
          <cell r="G30">
            <v>3.9975426618924574</v>
          </cell>
        </row>
        <row r="31">
          <cell r="B31">
            <v>-0.85599070863770754</v>
          </cell>
          <cell r="C31">
            <v>3.1105346194389418</v>
          </cell>
          <cell r="G31">
            <v>3.5680662039938555</v>
          </cell>
        </row>
        <row r="32">
          <cell r="B32">
            <v>0.59156703180689618</v>
          </cell>
          <cell r="C32">
            <v>4.5247274176385783</v>
          </cell>
          <cell r="G32">
            <v>4.8260147940810283</v>
          </cell>
        </row>
        <row r="33">
          <cell r="B33">
            <v>-0.40777428095835194</v>
          </cell>
          <cell r="C33">
            <v>3.949643944333221</v>
          </cell>
          <cell r="G33">
            <v>4.2159892105545502</v>
          </cell>
        </row>
        <row r="34">
          <cell r="B34">
            <v>1.0842611977972367</v>
          </cell>
          <cell r="C34">
            <v>5.269154381097203</v>
          </cell>
          <cell r="G34">
            <v>4.3293490641032655</v>
          </cell>
        </row>
        <row r="35">
          <cell r="B35">
            <v>-0.83777287641621134</v>
          </cell>
          <cell r="C35">
            <v>3.74297343791295</v>
          </cell>
          <cell r="G35">
            <v>4.6827658476766043</v>
          </cell>
        </row>
        <row r="36">
          <cell r="B36">
            <v>0.95119644787972912</v>
          </cell>
          <cell r="C36">
            <v>5.0740884792536143</v>
          </cell>
          <cell r="G36">
            <v>5.2910966940309763</v>
          </cell>
        </row>
        <row r="37">
          <cell r="B37">
            <v>1.2290388683923767</v>
          </cell>
          <cell r="C37">
            <v>5.7512654121684612</v>
          </cell>
          <cell r="G37">
            <v>4.7112416147612954</v>
          </cell>
        </row>
        <row r="41">
          <cell r="C41">
            <v>3.1394068352875011</v>
          </cell>
        </row>
        <row r="42">
          <cell r="C42">
            <v>3.5108393104042523</v>
          </cell>
        </row>
        <row r="43">
          <cell r="C43">
            <v>4.2797423501306548</v>
          </cell>
        </row>
        <row r="44">
          <cell r="C44">
            <v>4.5604129153515869</v>
          </cell>
        </row>
        <row r="45">
          <cell r="C45">
            <v>4.9159813096688998</v>
          </cell>
        </row>
        <row r="46">
          <cell r="C46">
            <v>4.3615355519862868</v>
          </cell>
        </row>
        <row r="47">
          <cell r="C47">
            <v>4.1210014312978309</v>
          </cell>
        </row>
        <row r="48">
          <cell r="C48">
            <v>3.9546630604023534</v>
          </cell>
        </row>
        <row r="49">
          <cell r="C49">
            <v>3.6430125965254709</v>
          </cell>
        </row>
        <row r="50">
          <cell r="C50">
            <v>3.7388637293020079</v>
          </cell>
        </row>
        <row r="51">
          <cell r="C51">
            <v>3.6805701214527069</v>
          </cell>
        </row>
        <row r="52">
          <cell r="C52">
            <v>3.8170338587120951</v>
          </cell>
        </row>
        <row r="53">
          <cell r="C53">
            <v>3.916554397325827</v>
          </cell>
        </row>
        <row r="54">
          <cell r="C54">
            <v>3.7069137238184546</v>
          </cell>
        </row>
        <row r="55">
          <cell r="C55">
            <v>3.5148775062074846</v>
          </cell>
        </row>
        <row r="56">
          <cell r="C56">
            <v>3.7529053380210171</v>
          </cell>
        </row>
        <row r="57">
          <cell r="C57">
            <v>3.8273057090167444</v>
          </cell>
        </row>
        <row r="58">
          <cell r="C58">
            <v>3.9383451820914575</v>
          </cell>
        </row>
        <row r="59">
          <cell r="C59">
            <v>4.0452245950895005</v>
          </cell>
        </row>
        <row r="60">
          <cell r="C60">
            <v>4.6696658270380409</v>
          </cell>
        </row>
        <row r="61">
          <cell r="C61">
            <v>5.1534089528343312</v>
          </cell>
        </row>
        <row r="62">
          <cell r="C62">
            <v>5.1866648152001371</v>
          </cell>
        </row>
        <row r="63">
          <cell r="C63">
            <v>5.0240356352448705</v>
          </cell>
        </row>
        <row r="64">
          <cell r="C64">
            <v>4.8524333435201186</v>
          </cell>
        </row>
        <row r="65">
          <cell r="C65">
            <v>4.5328806342775616</v>
          </cell>
        </row>
        <row r="66">
          <cell r="C66">
            <v>4.4900351581358846</v>
          </cell>
        </row>
        <row r="67">
          <cell r="C67">
            <v>4.3570654408615574</v>
          </cell>
        </row>
        <row r="68">
          <cell r="C68">
            <v>4.0164711366797388</v>
          </cell>
        </row>
        <row r="69">
          <cell r="C69">
            <v>3.7446901815074995</v>
          </cell>
        </row>
        <row r="70">
          <cell r="C70">
            <v>3.9787013523468229</v>
          </cell>
        </row>
        <row r="71">
          <cell r="C71">
            <v>3.9699841299427421</v>
          </cell>
        </row>
        <row r="72">
          <cell r="C72">
            <v>4.3597352052890805</v>
          </cell>
        </row>
        <row r="73">
          <cell r="C73">
            <v>4.1747066750762407</v>
          </cell>
        </row>
        <row r="74">
          <cell r="C74">
            <v>4.444521216329453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D384-C1BE-4F32-9A50-22F99C40F952}">
  <dimension ref="A1:V74"/>
  <sheetViews>
    <sheetView showGridLines="0" tabSelected="1" zoomScale="80" zoomScaleNormal="80" workbookViewId="0">
      <selection activeCell="C3" sqref="C3:C37"/>
    </sheetView>
  </sheetViews>
  <sheetFormatPr baseColWidth="10" defaultRowHeight="14.6" x14ac:dyDescent="0.4"/>
  <cols>
    <col min="15" max="15" width="0" hidden="1" customWidth="1"/>
  </cols>
  <sheetData>
    <row r="1" spans="1:19" x14ac:dyDescent="0.4">
      <c r="A1" t="s">
        <v>0</v>
      </c>
      <c r="J1" t="s">
        <v>1</v>
      </c>
      <c r="K1" t="s">
        <v>2</v>
      </c>
      <c r="L1" t="s">
        <v>3</v>
      </c>
      <c r="M1" t="s">
        <v>4</v>
      </c>
    </row>
    <row r="2" spans="1:19" x14ac:dyDescent="0.4">
      <c r="B2" t="s">
        <v>5</v>
      </c>
      <c r="C2" t="s">
        <v>6</v>
      </c>
      <c r="G2" t="s">
        <v>7</v>
      </c>
      <c r="H2">
        <f>SUM(H3:H37)</f>
        <v>80.176904489039572</v>
      </c>
      <c r="I2">
        <f>COUNT(J3:J37)</f>
        <v>35</v>
      </c>
      <c r="J2" s="1">
        <f>AVERAGE(J3:J37)</f>
        <v>4.2907634722183587</v>
      </c>
      <c r="K2" s="1">
        <f>SUM(K3:K37)/I2</f>
        <v>0.88140256505113357</v>
      </c>
      <c r="L2" s="1">
        <f>SUM(L4:L37)/I2</f>
        <v>0.36708518201508628</v>
      </c>
      <c r="M2" s="1">
        <f>SUM(M4:M37)/I2</f>
        <v>0.15927247408025899</v>
      </c>
      <c r="P2" t="s">
        <v>8</v>
      </c>
      <c r="Q2">
        <f>L2/K2</f>
        <v>0.41647845895909125</v>
      </c>
    </row>
    <row r="3" spans="1:19" x14ac:dyDescent="0.4">
      <c r="A3">
        <v>3</v>
      </c>
      <c r="B3">
        <v>0.13940683528750114</v>
      </c>
      <c r="C3">
        <f>A3+B3</f>
        <v>3.1394068352875011</v>
      </c>
      <c r="F3">
        <v>0.30498300391114264</v>
      </c>
      <c r="G3">
        <f>C3+F3</f>
        <v>3.4443898391986436</v>
      </c>
      <c r="H3">
        <f>(G3-C3)^2</f>
        <v>9.3014632674663977E-2</v>
      </c>
      <c r="J3">
        <f>C3</f>
        <v>3.1394068352875011</v>
      </c>
      <c r="K3">
        <f>(J3-$J$2)^2</f>
        <v>1.3256221054047348</v>
      </c>
      <c r="P3" t="s">
        <v>9</v>
      </c>
      <c r="Q3">
        <f>M2/K2</f>
        <v>0.18070343835568367</v>
      </c>
    </row>
    <row r="4" spans="1:19" x14ac:dyDescent="0.4">
      <c r="B4">
        <v>0.43569303509042301</v>
      </c>
      <c r="C4">
        <f>$A$3+0.3*C3+B4</f>
        <v>4.3775150856766727</v>
      </c>
      <c r="F4">
        <v>-1.0987674570078174</v>
      </c>
      <c r="G4">
        <f>$G$3+$S$8*G3+F4</f>
        <v>3.7801365544746299</v>
      </c>
      <c r="H4">
        <f t="shared" ref="H4:H37" si="0">(G4-C4)^2</f>
        <v>0.35686110954111</v>
      </c>
      <c r="J4">
        <f t="shared" ref="J4:J37" si="1">C4</f>
        <v>4.3775150856766727</v>
      </c>
      <c r="K4">
        <f t="shared" ref="K4:K37" si="2">(J4-$J$2)^2</f>
        <v>7.5258424376207179E-3</v>
      </c>
      <c r="L4">
        <f>(J4-$J$2)*(J3-$J$2)</f>
        <v>-9.9882045919690077E-2</v>
      </c>
    </row>
    <row r="5" spans="1:19" x14ac:dyDescent="0.4">
      <c r="B5">
        <v>1.7605949171225928</v>
      </c>
      <c r="C5">
        <f t="shared" ref="C5:C37" si="3">$A$3+0.3*C4+B5</f>
        <v>6.073849442825594</v>
      </c>
      <c r="F5">
        <v>0.317765737754507</v>
      </c>
      <c r="G5">
        <f t="shared" ref="G5:G37" si="4">$G$3+$S$8*G4+F5</f>
        <v>5.3365010238156732</v>
      </c>
      <c r="H5">
        <f t="shared" si="0"/>
        <v>0.54368269101642985</v>
      </c>
      <c r="J5">
        <f t="shared" si="1"/>
        <v>6.073849442825594</v>
      </c>
      <c r="K5">
        <f t="shared" si="2"/>
        <v>3.1793955785763464</v>
      </c>
      <c r="L5">
        <f t="shared" ref="L5:L37" si="5">(J5-$J$2)*(J4-$J$2)</f>
        <v>0.15468558488506143</v>
      </c>
      <c r="M5">
        <f>(J5-$J$2)*(J3-$J$2)</f>
        <v>-2.0529678664769406</v>
      </c>
      <c r="P5" s="2"/>
      <c r="Q5" s="2"/>
      <c r="R5" s="2"/>
      <c r="S5" s="2"/>
    </row>
    <row r="6" spans="1:19" x14ac:dyDescent="0.4">
      <c r="B6">
        <v>0.39315606801941688</v>
      </c>
      <c r="C6">
        <f t="shared" si="3"/>
        <v>5.2153109008670953</v>
      </c>
      <c r="F6">
        <v>-1.9305291631557914E-4</v>
      </c>
      <c r="G6">
        <f t="shared" si="4"/>
        <v>5.6667345089146925</v>
      </c>
      <c r="H6">
        <f t="shared" si="0"/>
        <v>0.20378327390271075</v>
      </c>
      <c r="J6">
        <f t="shared" si="1"/>
        <v>5.2153109008670953</v>
      </c>
      <c r="K6">
        <f t="shared" si="2"/>
        <v>0.85478794782099055</v>
      </c>
      <c r="L6">
        <f t="shared" si="5"/>
        <v>1.648547549184556</v>
      </c>
      <c r="M6">
        <f t="shared" ref="M6:M37" si="6">(J6-$J$2)*(J4-$J$2)</f>
        <v>8.0205981154013284E-2</v>
      </c>
      <c r="P6" s="2"/>
      <c r="Q6" s="2"/>
      <c r="R6" s="2"/>
      <c r="S6" s="2"/>
    </row>
    <row r="7" spans="1:19" x14ac:dyDescent="0.4">
      <c r="B7">
        <v>1.181047626149168</v>
      </c>
      <c r="C7">
        <f t="shared" si="3"/>
        <v>5.7456408964092969</v>
      </c>
      <c r="F7">
        <v>-0.36668476869383354</v>
      </c>
      <c r="G7">
        <f t="shared" si="4"/>
        <v>5.4377779261079038</v>
      </c>
      <c r="H7">
        <f t="shared" si="0"/>
        <v>9.4779608482796443E-2</v>
      </c>
      <c r="J7">
        <f t="shared" si="1"/>
        <v>5.7456408964092969</v>
      </c>
      <c r="K7">
        <f t="shared" si="2"/>
        <v>2.1166683194204587</v>
      </c>
      <c r="L7">
        <f t="shared" si="5"/>
        <v>1.3451031815348289</v>
      </c>
      <c r="M7">
        <f t="shared" si="6"/>
        <v>2.5941715240280532</v>
      </c>
    </row>
    <row r="8" spans="1:19" x14ac:dyDescent="0.4">
      <c r="B8">
        <v>-1.6558634848625993</v>
      </c>
      <c r="C8">
        <f t="shared" si="3"/>
        <v>3.0678287840601897</v>
      </c>
      <c r="D8">
        <f>AVERAGE(C3:C8)</f>
        <v>4.6032586575210592</v>
      </c>
      <c r="F8">
        <v>2.3381993795683401E-2</v>
      </c>
      <c r="G8">
        <f t="shared" si="4"/>
        <v>5.7324892038215101</v>
      </c>
      <c r="H8">
        <f t="shared" si="0"/>
        <v>7.1004151526425758</v>
      </c>
      <c r="J8">
        <f t="shared" si="1"/>
        <v>3.0678287840601897</v>
      </c>
      <c r="K8">
        <f t="shared" si="2"/>
        <v>1.4955692515005183</v>
      </c>
      <c r="L8">
        <f t="shared" si="5"/>
        <v>-1.7792200690613051</v>
      </c>
      <c r="M8">
        <f t="shared" si="6"/>
        <v>-1.1306611213419797</v>
      </c>
      <c r="P8" t="s">
        <v>11</v>
      </c>
      <c r="R8" t="s">
        <v>12</v>
      </c>
      <c r="S8">
        <f>L2/K2</f>
        <v>0.41647845895909125</v>
      </c>
    </row>
    <row r="9" spans="1:19" x14ac:dyDescent="0.4">
      <c r="B9">
        <v>-0.36059348552662168</v>
      </c>
      <c r="C9">
        <f t="shared" si="3"/>
        <v>3.5597551496914352</v>
      </c>
      <c r="F9">
        <v>-0.23756290213620185</v>
      </c>
      <c r="G9">
        <f t="shared" si="4"/>
        <v>5.5942852066696522</v>
      </c>
      <c r="H9">
        <f t="shared" si="0"/>
        <v>4.1393125527477865</v>
      </c>
      <c r="J9">
        <f t="shared" si="1"/>
        <v>3.5597551496914352</v>
      </c>
      <c r="K9">
        <f t="shared" si="2"/>
        <v>0.53437316760362663</v>
      </c>
      <c r="L9">
        <f t="shared" si="5"/>
        <v>0.89397543495048948</v>
      </c>
      <c r="M9">
        <f t="shared" si="6"/>
        <v>-1.063527505340109</v>
      </c>
      <c r="R9" t="s">
        <v>10</v>
      </c>
      <c r="S9">
        <f>(K2*(1-S8^2))^0.5</f>
        <v>0.8535335342789836</v>
      </c>
    </row>
    <row r="10" spans="1:19" x14ac:dyDescent="0.4">
      <c r="B10">
        <v>-0.50138634992785769</v>
      </c>
      <c r="C10">
        <f t="shared" si="3"/>
        <v>3.5665401949795728</v>
      </c>
      <c r="F10">
        <v>-2.5211301090005436</v>
      </c>
      <c r="G10">
        <f t="shared" si="4"/>
        <v>3.2531590120495184</v>
      </c>
      <c r="H10">
        <f t="shared" si="0"/>
        <v>9.8207765814640191E-2</v>
      </c>
      <c r="J10">
        <f t="shared" si="1"/>
        <v>3.5665401949795728</v>
      </c>
      <c r="K10">
        <f t="shared" si="2"/>
        <v>0.52449935529448743</v>
      </c>
      <c r="L10">
        <f t="shared" si="5"/>
        <v>0.52941324302927595</v>
      </c>
      <c r="M10">
        <f t="shared" si="6"/>
        <v>0.88567776770690199</v>
      </c>
    </row>
    <row r="11" spans="1:19" x14ac:dyDescent="0.4">
      <c r="B11">
        <v>-1.154133877681125</v>
      </c>
      <c r="C11">
        <f t="shared" si="3"/>
        <v>2.9158281808127464</v>
      </c>
      <c r="F11">
        <v>-1.9831135387117522</v>
      </c>
      <c r="G11">
        <f t="shared" si="4"/>
        <v>2.8161469525741545</v>
      </c>
      <c r="H11">
        <f t="shared" si="0"/>
        <v>9.9363472631542587E-3</v>
      </c>
      <c r="J11">
        <f t="shared" si="1"/>
        <v>2.9158281808127464</v>
      </c>
      <c r="K11">
        <f t="shared" si="2"/>
        <v>1.890447055552636</v>
      </c>
      <c r="L11">
        <f t="shared" si="5"/>
        <v>0.99576014273303781</v>
      </c>
      <c r="M11">
        <f t="shared" si="6"/>
        <v>1.0050891409534835</v>
      </c>
    </row>
    <row r="12" spans="1:19" x14ac:dyDescent="0.4">
      <c r="B12">
        <v>8.7767918203437031E-2</v>
      </c>
      <c r="C12">
        <f t="shared" si="3"/>
        <v>3.962516372447261</v>
      </c>
      <c r="F12">
        <v>-0.57726117641517971</v>
      </c>
      <c r="G12">
        <f t="shared" si="4"/>
        <v>4.0399932057938894</v>
      </c>
      <c r="H12">
        <f t="shared" si="0"/>
        <v>6.0026597054212419E-3</v>
      </c>
      <c r="J12">
        <f t="shared" si="1"/>
        <v>3.962516372447261</v>
      </c>
      <c r="K12">
        <f t="shared" si="2"/>
        <v>0.10774615850813703</v>
      </c>
      <c r="L12">
        <f t="shared" si="5"/>
        <v>0.45131852177682141</v>
      </c>
      <c r="M12">
        <f t="shared" si="6"/>
        <v>0.23772419034035119</v>
      </c>
      <c r="P12" s="2"/>
      <c r="Q12" s="2"/>
      <c r="R12" s="2"/>
      <c r="S12" s="2"/>
    </row>
    <row r="13" spans="1:19" x14ac:dyDescent="0.4">
      <c r="B13">
        <v>-0.64420320859650759</v>
      </c>
      <c r="C13">
        <f t="shared" si="3"/>
        <v>3.5445517031376705</v>
      </c>
      <c r="F13">
        <v>-1.1723551564081109</v>
      </c>
      <c r="G13">
        <f t="shared" si="4"/>
        <v>3.9546048273447703</v>
      </c>
      <c r="H13">
        <f t="shared" si="0"/>
        <v>0.16814356467200314</v>
      </c>
      <c r="J13">
        <f t="shared" si="1"/>
        <v>3.5445517031376705</v>
      </c>
      <c r="K13">
        <f t="shared" si="2"/>
        <v>0.55683200431453028</v>
      </c>
      <c r="L13">
        <f t="shared" si="5"/>
        <v>0.24494184901579605</v>
      </c>
      <c r="M13">
        <f t="shared" si="6"/>
        <v>1.0259928961712534</v>
      </c>
      <c r="P13" s="2"/>
      <c r="Q13" s="2"/>
      <c r="R13" s="2"/>
      <c r="S13" s="2"/>
    </row>
    <row r="14" spans="1:19" x14ac:dyDescent="0.4">
      <c r="B14">
        <v>7.2083734709367367E-2</v>
      </c>
      <c r="C14">
        <f t="shared" si="3"/>
        <v>4.1354492456506682</v>
      </c>
      <c r="D14">
        <f>AVERAGE(C9:C14)</f>
        <v>3.614106807786559</v>
      </c>
      <c r="F14">
        <v>0.16682498319860004</v>
      </c>
      <c r="G14">
        <f t="shared" si="4"/>
        <v>5.2582225466819761</v>
      </c>
      <c r="H14">
        <f t="shared" si="0"/>
        <v>1.26061988550874</v>
      </c>
      <c r="J14">
        <f t="shared" si="1"/>
        <v>4.1354492456506682</v>
      </c>
      <c r="K14">
        <f t="shared" si="2"/>
        <v>2.4122508974319917E-2</v>
      </c>
      <c r="L14">
        <f t="shared" si="5"/>
        <v>0.11589730377047519</v>
      </c>
      <c r="M14">
        <f t="shared" si="6"/>
        <v>5.0981444424035613E-2</v>
      </c>
      <c r="P14" s="2"/>
      <c r="Q14" s="2"/>
      <c r="R14" s="2"/>
      <c r="S14" s="2"/>
    </row>
    <row r="15" spans="1:19" x14ac:dyDescent="0.4">
      <c r="B15">
        <v>-9.186578627066487E-2</v>
      </c>
      <c r="C15">
        <f t="shared" si="3"/>
        <v>4.1487689874245355</v>
      </c>
      <c r="F15">
        <v>0.82204631935723005</v>
      </c>
      <c r="G15">
        <f t="shared" si="4"/>
        <v>6.4563725816619311</v>
      </c>
      <c r="H15">
        <f t="shared" si="0"/>
        <v>5.325034348137347</v>
      </c>
      <c r="J15">
        <f t="shared" si="1"/>
        <v>4.1487689874245355</v>
      </c>
      <c r="K15">
        <f t="shared" si="2"/>
        <v>2.0162433711863305E-2</v>
      </c>
      <c r="L15">
        <f t="shared" si="5"/>
        <v>2.2053763582630358E-2</v>
      </c>
      <c r="M15">
        <f t="shared" si="6"/>
        <v>0.10595795569769974</v>
      </c>
    </row>
    <row r="16" spans="1:19" x14ac:dyDescent="0.4">
      <c r="B16">
        <v>-1.0268785439261083</v>
      </c>
      <c r="C16">
        <f t="shared" si="3"/>
        <v>3.2177521523012524</v>
      </c>
      <c r="F16">
        <v>-0.68368117470555245</v>
      </c>
      <c r="G16">
        <f t="shared" si="4"/>
        <v>5.4496487677693821</v>
      </c>
      <c r="H16">
        <f t="shared" si="0"/>
        <v>4.9813625021380927</v>
      </c>
      <c r="J16">
        <f t="shared" si="1"/>
        <v>3.2177521523012524</v>
      </c>
      <c r="K16">
        <f t="shared" si="2"/>
        <v>1.1513532926702505</v>
      </c>
      <c r="L16">
        <f t="shared" si="5"/>
        <v>0.15236168954956977</v>
      </c>
      <c r="M16">
        <f t="shared" si="6"/>
        <v>0.16665392325130216</v>
      </c>
    </row>
    <row r="17" spans="2:22" x14ac:dyDescent="0.4">
      <c r="B17">
        <v>-0.89853264724181992</v>
      </c>
      <c r="C17">
        <f t="shared" si="3"/>
        <v>3.0667929984485558</v>
      </c>
      <c r="F17">
        <v>-1.3923045873369153</v>
      </c>
      <c r="G17">
        <f t="shared" si="4"/>
        <v>4.321746572530631</v>
      </c>
      <c r="H17">
        <f t="shared" si="0"/>
        <v>1.5749084731013745</v>
      </c>
      <c r="J17">
        <f t="shared" si="1"/>
        <v>3.0667929984485558</v>
      </c>
      <c r="K17">
        <f t="shared" si="2"/>
        <v>1.4981037206602759</v>
      </c>
      <c r="L17">
        <f t="shared" si="5"/>
        <v>1.3133341735993023</v>
      </c>
      <c r="M17">
        <f t="shared" si="6"/>
        <v>0.17379705682579494</v>
      </c>
      <c r="P17" t="str">
        <f>IF(ABS(M2)&lt; 0.05,"MA","AR")</f>
        <v>AR</v>
      </c>
      <c r="V17" t="s">
        <v>13</v>
      </c>
    </row>
    <row r="18" spans="2:22" x14ac:dyDescent="0.4">
      <c r="B18">
        <v>0.38826571271802607</v>
      </c>
      <c r="C18">
        <f t="shared" si="3"/>
        <v>4.3083036122525931</v>
      </c>
      <c r="F18">
        <v>-0.86878781852459941</v>
      </c>
      <c r="G18">
        <f t="shared" si="4"/>
        <v>4.375516373213336</v>
      </c>
      <c r="H18">
        <f t="shared" si="0"/>
        <v>4.5175552359659667E-3</v>
      </c>
      <c r="J18">
        <f t="shared" si="1"/>
        <v>4.3083036122525931</v>
      </c>
      <c r="K18">
        <f t="shared" si="2"/>
        <v>3.0765651242054952E-4</v>
      </c>
      <c r="L18">
        <f t="shared" si="5"/>
        <v>-2.1468613507690467E-2</v>
      </c>
      <c r="M18">
        <f t="shared" si="6"/>
        <v>-1.8820768809664646E-2</v>
      </c>
    </row>
    <row r="19" spans="2:22" x14ac:dyDescent="0.4">
      <c r="B19">
        <v>-0.29158450900233551</v>
      </c>
      <c r="C19">
        <f t="shared" si="3"/>
        <v>4.0009065746734418</v>
      </c>
      <c r="F19">
        <v>-0.13921330609328833</v>
      </c>
      <c r="G19">
        <f t="shared" si="4"/>
        <v>5.1274848493715171</v>
      </c>
      <c r="H19">
        <f t="shared" si="0"/>
        <v>1.2691786090216919</v>
      </c>
      <c r="J19">
        <f t="shared" si="1"/>
        <v>4.0009065746734418</v>
      </c>
      <c r="K19">
        <f t="shared" si="2"/>
        <v>8.4017021054364482E-2</v>
      </c>
      <c r="L19">
        <f t="shared" si="5"/>
        <v>-5.0841305728265528E-3</v>
      </c>
      <c r="M19">
        <f t="shared" si="6"/>
        <v>0.35477628421349722</v>
      </c>
    </row>
    <row r="20" spans="2:22" x14ac:dyDescent="0.4">
      <c r="B20">
        <v>-2.8346864695764809E-3</v>
      </c>
      <c r="C20">
        <f t="shared" si="3"/>
        <v>4.1974372859324562</v>
      </c>
      <c r="D20">
        <f>AVERAGE(C15:C20)</f>
        <v>3.8233269351721386</v>
      </c>
      <c r="F20">
        <v>-1.5800747782008264E-2</v>
      </c>
      <c r="G20">
        <f t="shared" si="4"/>
        <v>5.5640760798189728</v>
      </c>
      <c r="H20">
        <f t="shared" si="0"/>
        <v>1.8677015929555927</v>
      </c>
      <c r="J20">
        <f t="shared" si="1"/>
        <v>4.1974372859324562</v>
      </c>
      <c r="K20">
        <f t="shared" si="2"/>
        <v>8.7097770466709763E-3</v>
      </c>
      <c r="L20">
        <f t="shared" si="5"/>
        <v>2.7051238816530675E-2</v>
      </c>
      <c r="M20">
        <f t="shared" si="6"/>
        <v>-1.6369543763157684E-3</v>
      </c>
    </row>
    <row r="21" spans="2:22" x14ac:dyDescent="0.4">
      <c r="B21">
        <v>3.5378706305200035E-2</v>
      </c>
      <c r="C21">
        <f t="shared" si="3"/>
        <v>4.2946098920849369</v>
      </c>
      <c r="F21">
        <v>1.8202145833489396</v>
      </c>
      <c r="G21">
        <f t="shared" si="4"/>
        <v>7.5819222538017312</v>
      </c>
      <c r="H21">
        <f t="shared" si="0"/>
        <v>10.806422563496048</v>
      </c>
      <c r="J21">
        <f t="shared" si="1"/>
        <v>4.2946098920849369</v>
      </c>
      <c r="K21">
        <f t="shared" si="2"/>
        <v>1.4794945790007365E-5</v>
      </c>
      <c r="L21">
        <f t="shared" si="5"/>
        <v>-3.5897169700207219E-4</v>
      </c>
      <c r="M21">
        <f t="shared" si="6"/>
        <v>-1.1149113291814869E-3</v>
      </c>
    </row>
    <row r="22" spans="2:22" x14ac:dyDescent="0.4">
      <c r="B22">
        <v>1.8383124006258211</v>
      </c>
      <c r="C22">
        <f t="shared" si="3"/>
        <v>6.1266953682513012</v>
      </c>
      <c r="F22">
        <v>-0.56309323976843573</v>
      </c>
      <c r="G22">
        <f t="shared" si="4"/>
        <v>6.0390038956411933</v>
      </c>
      <c r="H22">
        <f t="shared" si="0"/>
        <v>7.6897943685293041E-3</v>
      </c>
      <c r="J22">
        <f t="shared" si="1"/>
        <v>6.1266953682513012</v>
      </c>
      <c r="K22">
        <f t="shared" si="2"/>
        <v>3.3706459268711151</v>
      </c>
      <c r="L22">
        <f t="shared" si="5"/>
        <v>7.0617649185856701E-3</v>
      </c>
      <c r="M22">
        <f t="shared" si="6"/>
        <v>-0.17134052213740059</v>
      </c>
    </row>
    <row r="23" spans="2:22" x14ac:dyDescent="0.4">
      <c r="B23">
        <v>1.4441343025502866</v>
      </c>
      <c r="C23">
        <f t="shared" si="3"/>
        <v>6.2821429130256767</v>
      </c>
      <c r="F23">
        <v>-0.61718425202255189</v>
      </c>
      <c r="G23">
        <f t="shared" si="4"/>
        <v>5.3423206232806848</v>
      </c>
      <c r="H23">
        <f t="shared" si="0"/>
        <v>0.88326593630151962</v>
      </c>
      <c r="J23">
        <f t="shared" si="1"/>
        <v>6.2821429130256767</v>
      </c>
      <c r="K23">
        <f t="shared" si="2"/>
        <v>3.9655920772700664</v>
      </c>
      <c r="L23">
        <f t="shared" si="5"/>
        <v>3.6560370324824003</v>
      </c>
      <c r="M23">
        <f t="shared" si="6"/>
        <v>7.6596814430166301E-3</v>
      </c>
    </row>
    <row r="24" spans="2:22" x14ac:dyDescent="0.4">
      <c r="B24">
        <v>0.37961895347931623</v>
      </c>
      <c r="C24">
        <f t="shared" si="3"/>
        <v>5.2642618273870196</v>
      </c>
      <c r="F24">
        <v>-0.62992877073954867</v>
      </c>
      <c r="G24">
        <f t="shared" si="4"/>
        <v>5.0394225289084069</v>
      </c>
      <c r="H24">
        <f t="shared" si="0"/>
        <v>5.0552710140354701E-2</v>
      </c>
      <c r="J24">
        <f t="shared" si="1"/>
        <v>5.2642618273870196</v>
      </c>
      <c r="K24">
        <f t="shared" si="2"/>
        <v>0.94769904751608824</v>
      </c>
      <c r="L24">
        <f t="shared" si="5"/>
        <v>1.9386046101426118</v>
      </c>
      <c r="M24">
        <f t="shared" si="6"/>
        <v>1.7872766809897505</v>
      </c>
    </row>
    <row r="25" spans="2:22" x14ac:dyDescent="0.4">
      <c r="B25">
        <v>6.5289000466478578E-2</v>
      </c>
      <c r="C25">
        <f t="shared" si="3"/>
        <v>4.6445675486825841</v>
      </c>
      <c r="D25">
        <f>AVERAGE(C20:C25)</f>
        <v>5.1349524725606628</v>
      </c>
      <c r="F25">
        <v>-0.72684593086562077</v>
      </c>
      <c r="G25">
        <f t="shared" si="4"/>
        <v>4.8163548372165224</v>
      </c>
      <c r="H25">
        <f t="shared" si="0"/>
        <v>2.9510872501842537E-2</v>
      </c>
      <c r="J25">
        <f t="shared" si="1"/>
        <v>4.6445675486825841</v>
      </c>
      <c r="K25">
        <f t="shared" si="2"/>
        <v>0.12517732452270344</v>
      </c>
      <c r="L25">
        <f t="shared" si="5"/>
        <v>0.34442768648989058</v>
      </c>
      <c r="M25">
        <f t="shared" si="6"/>
        <v>0.70455816394467874</v>
      </c>
    </row>
    <row r="26" spans="2:22" x14ac:dyDescent="0.4">
      <c r="B26">
        <v>5.865773155758762E-2</v>
      </c>
      <c r="C26">
        <f t="shared" si="3"/>
        <v>4.4520279961623634</v>
      </c>
      <c r="F26">
        <v>0.32104145682745105</v>
      </c>
      <c r="G26">
        <f t="shared" si="4"/>
        <v>5.7713393364301959</v>
      </c>
      <c r="H26">
        <f t="shared" si="0"/>
        <v>1.7405824125593043</v>
      </c>
      <c r="J26">
        <f t="shared" si="1"/>
        <v>4.4520279961623634</v>
      </c>
      <c r="K26">
        <f t="shared" si="2"/>
        <v>2.6006246682886466E-2</v>
      </c>
      <c r="L26">
        <f t="shared" si="5"/>
        <v>5.7056045960451544E-2</v>
      </c>
      <c r="M26">
        <f t="shared" si="6"/>
        <v>0.1569907488065457</v>
      </c>
    </row>
    <row r="27" spans="2:22" x14ac:dyDescent="0.4">
      <c r="B27">
        <v>-0.54835075280377954</v>
      </c>
      <c r="C27">
        <f t="shared" si="3"/>
        <v>3.7872576460449299</v>
      </c>
      <c r="F27">
        <v>-1.4439501174068794</v>
      </c>
      <c r="G27">
        <f t="shared" si="4"/>
        <v>4.404078234758197</v>
      </c>
      <c r="H27">
        <f t="shared" si="0"/>
        <v>0.38046763866058148</v>
      </c>
      <c r="J27">
        <f t="shared" si="1"/>
        <v>3.7872576460449299</v>
      </c>
      <c r="K27">
        <f t="shared" si="2"/>
        <v>0.25351811699058718</v>
      </c>
      <c r="L27">
        <f t="shared" si="5"/>
        <v>-8.1197627360890784E-2</v>
      </c>
      <c r="M27">
        <f t="shared" si="6"/>
        <v>-0.17814241382364682</v>
      </c>
    </row>
    <row r="28" spans="2:22" x14ac:dyDescent="0.4">
      <c r="B28">
        <v>0.25388508665849469</v>
      </c>
      <c r="C28">
        <f t="shared" si="3"/>
        <v>4.3900623804719734</v>
      </c>
      <c r="F28">
        <v>-1.1131046397091999</v>
      </c>
      <c r="G28">
        <f t="shared" si="4"/>
        <v>4.1654889158368125</v>
      </c>
      <c r="H28">
        <f t="shared" si="0"/>
        <v>5.0433241018239872E-2</v>
      </c>
      <c r="J28">
        <f t="shared" si="1"/>
        <v>4.3900623804719734</v>
      </c>
      <c r="K28">
        <f t="shared" si="2"/>
        <v>9.8602731803597802E-3</v>
      </c>
      <c r="L28">
        <f t="shared" si="5"/>
        <v>-4.9997578838355761E-2</v>
      </c>
      <c r="M28">
        <f t="shared" si="6"/>
        <v>1.6013391167678564E-2</v>
      </c>
    </row>
    <row r="29" spans="2:22" x14ac:dyDescent="0.4">
      <c r="B29">
        <v>-0.27021594692013207</v>
      </c>
      <c r="C29">
        <f t="shared" si="3"/>
        <v>4.0468027672214602</v>
      </c>
      <c r="F29">
        <v>0.66455457231907711</v>
      </c>
      <c r="G29">
        <f t="shared" si="4"/>
        <v>5.8437808159966123</v>
      </c>
      <c r="H29">
        <f t="shared" si="0"/>
        <v>3.2291301077797527</v>
      </c>
      <c r="J29">
        <f t="shared" si="1"/>
        <v>4.0468027672214602</v>
      </c>
      <c r="K29">
        <f t="shared" si="2"/>
        <v>5.9516825582583782E-2</v>
      </c>
      <c r="L29">
        <f t="shared" si="5"/>
        <v>-2.4225031662974184E-2</v>
      </c>
      <c r="M29">
        <f t="shared" si="6"/>
        <v>0.12283563632331558</v>
      </c>
    </row>
    <row r="30" spans="2:22" x14ac:dyDescent="0.4">
      <c r="B30">
        <v>-0.99228973657760688</v>
      </c>
      <c r="C30">
        <f t="shared" si="3"/>
        <v>3.2217510935888307</v>
      </c>
      <c r="D30">
        <f>AVERAGE(C25:C30)</f>
        <v>4.0904115720286907</v>
      </c>
      <c r="F30">
        <v>-0.16047299554554922</v>
      </c>
      <c r="G30">
        <f t="shared" si="4"/>
        <v>5.7177256723940646</v>
      </c>
      <c r="H30">
        <f t="shared" si="0"/>
        <v>6.2298890980419648</v>
      </c>
      <c r="J30">
        <f t="shared" si="1"/>
        <v>3.2217510935888307</v>
      </c>
      <c r="K30">
        <f t="shared" si="2"/>
        <v>1.1427874656631614</v>
      </c>
      <c r="L30">
        <f t="shared" si="5"/>
        <v>0.26079701354087115</v>
      </c>
      <c r="M30">
        <f t="shared" si="6"/>
        <v>-0.10615176210751187</v>
      </c>
    </row>
    <row r="31" spans="2:22" x14ac:dyDescent="0.4">
      <c r="B31">
        <v>-0.85599070863770754</v>
      </c>
      <c r="C31">
        <f t="shared" si="3"/>
        <v>3.1105346194389418</v>
      </c>
      <c r="F31">
        <v>5.2725231462279448E-2</v>
      </c>
      <c r="G31">
        <f t="shared" si="4"/>
        <v>5.8784246474504371</v>
      </c>
      <c r="H31">
        <f t="shared" si="0"/>
        <v>7.6612152071654762</v>
      </c>
      <c r="J31">
        <f t="shared" si="1"/>
        <v>3.1105346194389418</v>
      </c>
      <c r="K31">
        <f t="shared" si="2"/>
        <v>1.3929401449330185</v>
      </c>
      <c r="L31">
        <f t="shared" si="5"/>
        <v>1.2616792532369234</v>
      </c>
      <c r="M31">
        <f t="shared" si="6"/>
        <v>0.28792946298174737</v>
      </c>
    </row>
    <row r="32" spans="2:22" x14ac:dyDescent="0.4">
      <c r="B32">
        <v>0.59156703180689618</v>
      </c>
      <c r="C32">
        <f t="shared" si="3"/>
        <v>4.5247274176385783</v>
      </c>
      <c r="F32">
        <v>0.99173764713241586</v>
      </c>
      <c r="G32">
        <f t="shared" si="4"/>
        <v>6.884364724608357</v>
      </c>
      <c r="H32">
        <f t="shared" si="0"/>
        <v>5.5678882204435896</v>
      </c>
      <c r="J32">
        <f t="shared" si="1"/>
        <v>4.5247274176385783</v>
      </c>
      <c r="K32">
        <f t="shared" si="2"/>
        <v>5.4739127756595493E-2</v>
      </c>
      <c r="L32">
        <f t="shared" si="5"/>
        <v>-0.27613099889505188</v>
      </c>
      <c r="M32">
        <f t="shared" si="6"/>
        <v>-0.25011035380721802</v>
      </c>
    </row>
    <row r="33" spans="1:13" x14ac:dyDescent="0.4">
      <c r="B33">
        <v>-0.40777428095835194</v>
      </c>
      <c r="C33">
        <f t="shared" si="3"/>
        <v>3.949643944333221</v>
      </c>
      <c r="F33">
        <v>0.36356545789050082</v>
      </c>
      <c r="G33">
        <f t="shared" si="4"/>
        <v>6.6751449085063621</v>
      </c>
      <c r="H33">
        <f t="shared" si="0"/>
        <v>7.4283555057087218</v>
      </c>
      <c r="J33">
        <f t="shared" si="1"/>
        <v>3.949643944333221</v>
      </c>
      <c r="K33">
        <f t="shared" si="2"/>
        <v>0.11636253230457928</v>
      </c>
      <c r="L33">
        <f t="shared" si="5"/>
        <v>-7.9809670603889452E-2</v>
      </c>
      <c r="M33">
        <f t="shared" si="6"/>
        <v>0.40259910905653246</v>
      </c>
    </row>
    <row r="34" spans="1:13" x14ac:dyDescent="0.4">
      <c r="B34">
        <v>1.0842611977972367</v>
      </c>
      <c r="C34">
        <f t="shared" si="3"/>
        <v>5.269154381097203</v>
      </c>
      <c r="F34">
        <v>-0.39230769920691899</v>
      </c>
      <c r="G34">
        <f t="shared" si="4"/>
        <v>5.8321362048150789</v>
      </c>
      <c r="H34">
        <f t="shared" si="0"/>
        <v>0.31694853383670546</v>
      </c>
      <c r="J34">
        <f t="shared" si="1"/>
        <v>5.269154381097203</v>
      </c>
      <c r="K34">
        <f t="shared" si="2"/>
        <v>0.95724877057677094</v>
      </c>
      <c r="L34">
        <f t="shared" si="5"/>
        <v>-0.33374824492386224</v>
      </c>
      <c r="M34">
        <f t="shared" si="6"/>
        <v>0.22890819720456895</v>
      </c>
    </row>
    <row r="35" spans="1:13" x14ac:dyDescent="0.4">
      <c r="B35">
        <v>-0.83777287641621134</v>
      </c>
      <c r="C35">
        <f t="shared" si="3"/>
        <v>3.74297343791295</v>
      </c>
      <c r="F35">
        <v>0.16078744036471043</v>
      </c>
      <c r="G35">
        <f t="shared" si="4"/>
        <v>6.0341363785842601</v>
      </c>
      <c r="H35">
        <f t="shared" si="0"/>
        <v>5.249427620705605</v>
      </c>
      <c r="J35">
        <f t="shared" si="1"/>
        <v>3.74297343791295</v>
      </c>
      <c r="K35">
        <f t="shared" si="2"/>
        <v>0.3000739216843209</v>
      </c>
      <c r="L35">
        <f t="shared" si="5"/>
        <v>-0.53595278953884218</v>
      </c>
      <c r="M35">
        <f t="shared" si="6"/>
        <v>0.18686187788244446</v>
      </c>
    </row>
    <row r="36" spans="1:13" x14ac:dyDescent="0.4">
      <c r="B36">
        <v>0.95119644787972912</v>
      </c>
      <c r="C36">
        <f t="shared" si="3"/>
        <v>5.0740884792536143</v>
      </c>
      <c r="D36">
        <f>AVERAGE(C31:C36)</f>
        <v>4.2785203799457516</v>
      </c>
      <c r="F36">
        <v>0.27254137764171671</v>
      </c>
      <c r="G36">
        <f t="shared" si="4"/>
        <v>6.2300190369421244</v>
      </c>
      <c r="H36">
        <f t="shared" si="0"/>
        <v>1.3361754541980702</v>
      </c>
      <c r="J36">
        <f t="shared" si="1"/>
        <v>5.0740884792536143</v>
      </c>
      <c r="K36">
        <f t="shared" si="2"/>
        <v>0.61359806664678318</v>
      </c>
      <c r="L36">
        <f t="shared" si="5"/>
        <v>-0.42909763247612714</v>
      </c>
      <c r="M36">
        <f t="shared" si="6"/>
        <v>0.76639806558075074</v>
      </c>
    </row>
    <row r="37" spans="1:13" x14ac:dyDescent="0.4">
      <c r="B37">
        <v>1.2290388683923767</v>
      </c>
      <c r="C37">
        <f t="shared" si="3"/>
        <v>5.7512654121684612</v>
      </c>
      <c r="F37">
        <v>4.6103906487902517E-2</v>
      </c>
      <c r="G37">
        <f t="shared" si="4"/>
        <v>6.0851624734780039</v>
      </c>
      <c r="H37">
        <f t="shared" si="0"/>
        <v>0.1114872475511485</v>
      </c>
      <c r="J37">
        <f t="shared" si="1"/>
        <v>5.7512654121684612</v>
      </c>
      <c r="K37">
        <f t="shared" si="2"/>
        <v>2.1330659165980128</v>
      </c>
      <c r="L37">
        <f t="shared" si="5"/>
        <v>1.1440476923864185</v>
      </c>
      <c r="M37">
        <f t="shared" si="6"/>
        <v>-0.8000484077883826</v>
      </c>
    </row>
    <row r="39" spans="1:13" x14ac:dyDescent="0.4">
      <c r="B39" s="2">
        <f ca="1">_xlfn.NORM.INV(RAND(),0,1)</f>
        <v>1.4684222687851487</v>
      </c>
    </row>
    <row r="40" spans="1:13" x14ac:dyDescent="0.4">
      <c r="A40" t="s">
        <v>14</v>
      </c>
      <c r="B40">
        <v>0.3</v>
      </c>
    </row>
    <row r="41" spans="1:13" x14ac:dyDescent="0.4">
      <c r="C41">
        <f>C3</f>
        <v>3.1394068352875011</v>
      </c>
    </row>
    <row r="42" spans="1:13" x14ac:dyDescent="0.4">
      <c r="C42">
        <f t="shared" ref="C42:C74" si="7">$B$40*C4+(1-$B$40)*C41</f>
        <v>3.5108393104042523</v>
      </c>
    </row>
    <row r="43" spans="1:13" x14ac:dyDescent="0.4">
      <c r="C43">
        <f t="shared" si="7"/>
        <v>4.2797423501306548</v>
      </c>
    </row>
    <row r="44" spans="1:13" x14ac:dyDescent="0.4">
      <c r="C44">
        <f t="shared" si="7"/>
        <v>4.5604129153515869</v>
      </c>
    </row>
    <row r="45" spans="1:13" x14ac:dyDescent="0.4">
      <c r="C45">
        <f t="shared" si="7"/>
        <v>4.9159813096688998</v>
      </c>
    </row>
    <row r="46" spans="1:13" x14ac:dyDescent="0.4">
      <c r="C46">
        <f t="shared" si="7"/>
        <v>4.3615355519862868</v>
      </c>
    </row>
    <row r="47" spans="1:13" x14ac:dyDescent="0.4">
      <c r="C47">
        <f t="shared" si="7"/>
        <v>4.1210014312978309</v>
      </c>
    </row>
    <row r="48" spans="1:13" x14ac:dyDescent="0.4">
      <c r="C48">
        <f t="shared" si="7"/>
        <v>3.9546630604023534</v>
      </c>
    </row>
    <row r="49" spans="3:3" x14ac:dyDescent="0.4">
      <c r="C49">
        <f t="shared" si="7"/>
        <v>3.6430125965254709</v>
      </c>
    </row>
    <row r="50" spans="3:3" x14ac:dyDescent="0.4">
      <c r="C50">
        <f t="shared" si="7"/>
        <v>3.7388637293020079</v>
      </c>
    </row>
    <row r="51" spans="3:3" x14ac:dyDescent="0.4">
      <c r="C51">
        <f t="shared" si="7"/>
        <v>3.6805701214527069</v>
      </c>
    </row>
    <row r="52" spans="3:3" x14ac:dyDescent="0.4">
      <c r="C52">
        <f t="shared" si="7"/>
        <v>3.8170338587120951</v>
      </c>
    </row>
    <row r="53" spans="3:3" x14ac:dyDescent="0.4">
      <c r="C53">
        <f t="shared" si="7"/>
        <v>3.916554397325827</v>
      </c>
    </row>
    <row r="54" spans="3:3" x14ac:dyDescent="0.4">
      <c r="C54">
        <f t="shared" si="7"/>
        <v>3.7069137238184546</v>
      </c>
    </row>
    <row r="55" spans="3:3" x14ac:dyDescent="0.4">
      <c r="C55">
        <f t="shared" si="7"/>
        <v>3.5148775062074846</v>
      </c>
    </row>
    <row r="56" spans="3:3" x14ac:dyDescent="0.4">
      <c r="C56">
        <f t="shared" si="7"/>
        <v>3.7529053380210171</v>
      </c>
    </row>
    <row r="57" spans="3:3" x14ac:dyDescent="0.4">
      <c r="C57">
        <f t="shared" si="7"/>
        <v>3.8273057090167444</v>
      </c>
    </row>
    <row r="58" spans="3:3" x14ac:dyDescent="0.4">
      <c r="C58">
        <f t="shared" si="7"/>
        <v>3.9383451820914575</v>
      </c>
    </row>
    <row r="59" spans="3:3" x14ac:dyDescent="0.4">
      <c r="C59">
        <f t="shared" si="7"/>
        <v>4.0452245950895005</v>
      </c>
    </row>
    <row r="60" spans="3:3" x14ac:dyDescent="0.4">
      <c r="C60">
        <f t="shared" si="7"/>
        <v>4.6696658270380409</v>
      </c>
    </row>
    <row r="61" spans="3:3" x14ac:dyDescent="0.4">
      <c r="C61">
        <f t="shared" si="7"/>
        <v>5.1534089528343312</v>
      </c>
    </row>
    <row r="62" spans="3:3" x14ac:dyDescent="0.4">
      <c r="C62">
        <f t="shared" si="7"/>
        <v>5.1866648152001371</v>
      </c>
    </row>
    <row r="63" spans="3:3" x14ac:dyDescent="0.4">
      <c r="C63">
        <f t="shared" si="7"/>
        <v>5.0240356352448705</v>
      </c>
    </row>
    <row r="64" spans="3:3" x14ac:dyDescent="0.4">
      <c r="C64">
        <f t="shared" si="7"/>
        <v>4.8524333435201186</v>
      </c>
    </row>
    <row r="65" spans="3:3" x14ac:dyDescent="0.4">
      <c r="C65">
        <f t="shared" si="7"/>
        <v>4.5328806342775616</v>
      </c>
    </row>
    <row r="66" spans="3:3" x14ac:dyDescent="0.4">
      <c r="C66">
        <f t="shared" si="7"/>
        <v>4.4900351581358846</v>
      </c>
    </row>
    <row r="67" spans="3:3" x14ac:dyDescent="0.4">
      <c r="C67">
        <f t="shared" si="7"/>
        <v>4.3570654408615574</v>
      </c>
    </row>
    <row r="68" spans="3:3" x14ac:dyDescent="0.4">
      <c r="C68">
        <f t="shared" si="7"/>
        <v>4.0164711366797388</v>
      </c>
    </row>
    <row r="69" spans="3:3" x14ac:dyDescent="0.4">
      <c r="C69">
        <f t="shared" si="7"/>
        <v>3.7446901815074995</v>
      </c>
    </row>
    <row r="70" spans="3:3" x14ac:dyDescent="0.4">
      <c r="C70">
        <f t="shared" si="7"/>
        <v>3.9787013523468229</v>
      </c>
    </row>
    <row r="71" spans="3:3" x14ac:dyDescent="0.4">
      <c r="C71">
        <f t="shared" si="7"/>
        <v>3.9699841299427421</v>
      </c>
    </row>
    <row r="72" spans="3:3" x14ac:dyDescent="0.4">
      <c r="C72">
        <f t="shared" si="7"/>
        <v>4.3597352052890805</v>
      </c>
    </row>
    <row r="73" spans="3:3" x14ac:dyDescent="0.4">
      <c r="C73">
        <f t="shared" si="7"/>
        <v>4.1747066750762407</v>
      </c>
    </row>
    <row r="74" spans="3:3" x14ac:dyDescent="0.4">
      <c r="C74">
        <f t="shared" si="7"/>
        <v>4.444521216329453</v>
      </c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Bsp_AR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2018-03-11T09:44:35Z</dcterms:created>
  <dcterms:modified xsi:type="dcterms:W3CDTF">2018-03-11T12:11:31Z</dcterms:modified>
</cp:coreProperties>
</file>