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0" yWindow="0" windowWidth="23451" windowHeight="12634" xr2:uid="{00000000-000D-0000-FFFF-FFFF00000000}"/>
  </bookViews>
  <sheets>
    <sheet name="Beispiel" sheetId="1" r:id="rId1"/>
  </sheets>
  <definedNames>
    <definedName name="FLO_c_J1_2017_M1_2017">Beispiel!$P$8</definedName>
    <definedName name="FLO_c_J1_2018_M1_2018">Beispiel!$Q$8</definedName>
    <definedName name="FLO_c_J1_2019_M1_2019">Beispiel!$R$8</definedName>
    <definedName name="FLO_c_J1_2020_M1_2020">Beispiel!$S$8</definedName>
    <definedName name="FLO_c_M1_2018_M1_2017">Beispiel!$Q$9</definedName>
    <definedName name="FLO_c_M1_2019_M1_2018">Beispiel!$R$9</definedName>
    <definedName name="FLO_c_M1_2020_M1_2019">Beispiel!$S$9</definedName>
    <definedName name="FLO_c_Menge_AR_2_Preis_AR_2">Beispiel!$K$23</definedName>
    <definedName name="FLO_c_Preis_AR_1_Menge_AR_1">Beispiel!$J$23</definedName>
    <definedName name="FLO_c_Preis_AR_1_Preis_AR_2">Beispiel!$K$22</definedName>
    <definedName name="FLO_c_Umsatz_Kosten">Beispiel!$P$22</definedName>
    <definedName name="FLO_c_WS_1_WS_2">Beispiel!$S$27</definedName>
    <definedName name="FLO_i_J_2017">Beispiel!$J$5</definedName>
    <definedName name="FLO_i_J_2018">Beispiel!$K$5</definedName>
    <definedName name="FLO_i_J_2019">Beispiel!$L$5</definedName>
    <definedName name="FLO_i_J_2020">Beispiel!$M$5</definedName>
    <definedName name="FLO_i_J1_2017">Beispiel!$P$5</definedName>
    <definedName name="FLO_i_J1_2018">Beispiel!$Q$5</definedName>
    <definedName name="FLO_i_J1_2019">Beispiel!$R$5</definedName>
    <definedName name="FLO_i_J1_2020">Beispiel!$S$5</definedName>
    <definedName name="FLO_i_Kosten">Beispiel!$P$21</definedName>
    <definedName name="FLO_i_M_2017">Beispiel!$J$6</definedName>
    <definedName name="FLO_i_M1_2017">Beispiel!$P$6</definedName>
    <definedName name="FLO_i_M1_2018">Beispiel!$Q$6</definedName>
    <definedName name="FLO_i_M1_2019">Beispiel!$R$6</definedName>
    <definedName name="FLO_i_M1_2020">Beispiel!$S$6</definedName>
    <definedName name="FLO_i_Menge_AR_1">Beispiel!$J$21</definedName>
    <definedName name="FLO_i_Menge_AR_2">Beispiel!$K$21</definedName>
    <definedName name="FLO_i_Preis_AR_1">Beispiel!$J$20</definedName>
    <definedName name="FLO_i_Preis_AR_2">Beispiel!$K$20</definedName>
    <definedName name="FLO_i_Start_2">Beispiel!$P$3</definedName>
    <definedName name="FLO_i_Umsatz">Beispiel!$P$20</definedName>
    <definedName name="FLO_i_WP_20">Beispiel!$S$20</definedName>
    <definedName name="FLO_i_WS_1">Beispiel!$S$25</definedName>
    <definedName name="FLO_i_WS_2">Beispiel!$S$26</definedName>
    <definedName name="FLO_o_Gewinn">Beispiel!$P$28</definedName>
    <definedName name="FLO_o_M_2018">Beispiel!$K$7</definedName>
    <definedName name="FLO_o_M_2019">Beispiel!$L$7</definedName>
    <definedName name="FLO_o_M_2020">Beispiel!$M$7</definedName>
    <definedName name="FLO_o_Umsatz_1">Beispiel!$J$11</definedName>
    <definedName name="FLO_o_Umsatz_2">Beispiel!$P$13</definedName>
    <definedName name="FLO_o_Umsatz_3">Beispiel!$J$28</definedName>
    <definedName name="FLO_o_WA">Beispiel!$S$28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P3" i="1"/>
  <c r="S25" i="1"/>
  <c r="S20" i="1"/>
  <c r="J5" i="1"/>
  <c r="M5" i="1"/>
  <c r="J21" i="1"/>
  <c r="K20" i="1"/>
  <c r="J20" i="1"/>
  <c r="P20" i="1"/>
  <c r="L5" i="1"/>
  <c r="P21" i="1"/>
  <c r="P6" i="1"/>
  <c r="S6" i="1"/>
  <c r="R6" i="1"/>
  <c r="K21" i="1"/>
  <c r="S26" i="1"/>
  <c r="K5" i="1"/>
  <c r="Q6" i="1"/>
  <c r="J23" i="1"/>
  <c r="S9" i="1"/>
  <c r="P22" i="1"/>
  <c r="K23" i="1"/>
  <c r="S8" i="1"/>
  <c r="Q8" i="1"/>
  <c r="R9" i="1"/>
  <c r="S27" i="1"/>
  <c r="Q9" i="1"/>
  <c r="K22" i="1"/>
  <c r="J8" i="1" l="1"/>
  <c r="J9" i="1" s="1"/>
  <c r="Q5" i="1"/>
  <c r="S28" i="1"/>
  <c r="R5" i="1"/>
  <c r="J6" i="1"/>
  <c r="P8" i="1"/>
  <c r="P5" i="1"/>
  <c r="P28" i="1"/>
  <c r="J28" i="1"/>
  <c r="S5" i="1"/>
  <c r="R8" i="1"/>
  <c r="K8" i="1" l="1"/>
  <c r="K9" i="1" s="1"/>
  <c r="K6" i="1" s="1"/>
  <c r="P13" i="1"/>
  <c r="K7" i="1"/>
  <c r="L8" i="1" l="1"/>
  <c r="L9" i="1" s="1"/>
  <c r="L6" i="1" s="1"/>
  <c r="L7" i="1"/>
  <c r="M8" i="1" l="1"/>
  <c r="M9" i="1" s="1"/>
  <c r="M6" i="1" s="1"/>
  <c r="J11" i="1"/>
  <c r="M7" i="1" l="1"/>
</calcChain>
</file>

<file path=xl/sharedStrings.xml><?xml version="1.0" encoding="utf-8"?>
<sst xmlns="http://schemas.openxmlformats.org/spreadsheetml/2006/main" count="42" uniqueCount="30">
  <si>
    <t>Korrelation</t>
  </si>
  <si>
    <t>Preis</t>
  </si>
  <si>
    <t>Menge</t>
  </si>
  <si>
    <t>Relativ</t>
  </si>
  <si>
    <t>Umsatz 2</t>
  </si>
  <si>
    <t>Preis P0</t>
  </si>
  <si>
    <t>Modell P1</t>
  </si>
  <si>
    <t>Modell P2</t>
  </si>
  <si>
    <t>I_1</t>
  </si>
  <si>
    <t>I_2</t>
  </si>
  <si>
    <t>Modell P3</t>
  </si>
  <si>
    <t>Parameter</t>
  </si>
  <si>
    <t>Min Menge</t>
  </si>
  <si>
    <t xml:space="preserve">Max Menge </t>
  </si>
  <si>
    <t>Umsatz 3</t>
  </si>
  <si>
    <t>Umsatz 1</t>
  </si>
  <si>
    <t>Jahr</t>
  </si>
  <si>
    <t>Umsatz</t>
  </si>
  <si>
    <t>Kosten</t>
  </si>
  <si>
    <t>Gewinn</t>
  </si>
  <si>
    <t>Modell P4</t>
  </si>
  <si>
    <t>Kunden</t>
  </si>
  <si>
    <t>Abweichung</t>
  </si>
  <si>
    <t>Modell P5</t>
  </si>
  <si>
    <t>Wertschrift</t>
  </si>
  <si>
    <t>WS_1</t>
  </si>
  <si>
    <t>WS_2</t>
  </si>
  <si>
    <t>Wert</t>
  </si>
  <si>
    <t>Tage</t>
  </si>
  <si>
    <t>Modell 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</si>
</sst>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/>
    <xf numFmtId="2" fontId="0" fillId="0" borderId="0" xfId="0" applyNumberFormat="1" applyFill="1"/>
    <xf numFmtId="2" fontId="0" fillId="0" borderId="0" xfId="0" applyNumberFormat="1"/>
    <xf numFmtId="9" fontId="0" fillId="0" borderId="0" xfId="0" applyNumberFormat="1" applyFill="1"/>
    <xf numFmtId="2" fontId="0" fillId="3" borderId="0" xfId="0" applyNumberFormat="1" applyFill="1"/>
    <xf numFmtId="43" fontId="0" fillId="0" borderId="0" xfId="1" applyFont="1" applyFill="1"/>
    <xf numFmtId="0" fontId="3" fillId="0" borderId="0" xfId="0" applyFont="1"/>
    <xf numFmtId="2" fontId="3" fillId="0" borderId="0" xfId="0" applyNumberFormat="1" applyFont="1" applyFill="1"/>
    <xf numFmtId="9" fontId="3" fillId="0" borderId="0" xfId="2" applyFont="1"/>
    <xf numFmtId="164" fontId="0" fillId="3" borderId="0" xfId="0" applyNumberForma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76199</xdr:rowOff>
    </xdr:from>
    <xdr:to>
      <xdr:col>7</xdr:col>
      <xdr:colOff>361950</xdr:colOff>
      <xdr:row>41</xdr:row>
      <xdr:rowOff>30239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600" y="263676"/>
          <a:ext cx="5636683" cy="7453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ZieL: Zwischen Preis und Menge soll eine Korrelation gebildet werden; der Preis</a:t>
          </a:r>
          <a:r>
            <a:rPr lang="de-CH" sz="1100" baseline="0"/>
            <a:t> soll zusätzlich einem Pfad folgen</a:t>
          </a:r>
        </a:p>
        <a:p>
          <a:endParaRPr lang="de-CH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 baseline="0"/>
            <a:t>Modell P1</a:t>
          </a:r>
          <a:r>
            <a:rPr lang="de-CH" sz="1100" baseline="0"/>
            <a:t>: Autoreggresiver Preispfad (Preis in t hängt von Realisation des Preises in t-1 ab) wird indirekt mit Zufallszahl unter Berücksichtigung eines  Startpunktes modelliert. Die Korrelation wird </a:t>
          </a:r>
          <a:r>
            <a:rPr lang="de-CH" sz="1100" i="1" baseline="0"/>
            <a:t>implizit </a:t>
          </a:r>
          <a:r>
            <a:rPr lang="de-CH" sz="1100" baseline="0"/>
            <a:t>durch Excel Funktionen berücksichtigt (aber ohne explizte Nennung eines Korrelationskoeffizienten). 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Aufösung der Zielgrösse in der Outputvariablen mittels Excel-Funktion. Modell P1 darf nicht mit der Option "Benutze Korrelation" berechnet werden.</a:t>
          </a:r>
          <a:endParaRPr lang="de-CH" sz="1100" baseline="0"/>
        </a:p>
        <a:p>
          <a:endParaRPr lang="de-CH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 baseline="0"/>
            <a:t>Modell P2</a:t>
          </a:r>
          <a:r>
            <a:rPr lang="de-CH" sz="1100" baseline="0"/>
            <a:t>: Unabhängiger 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Preispfad (Preis in t ist unbhängig vom Preis in t-1) wird mit Zufallszahl unter Berücksichtigung eines zufälligen Startpunktes modelliert. Korrelation zwischen Preisen und Menge wird </a:t>
          </a:r>
          <a:r>
            <a:rPr lang="de-CH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explizit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modelliert. Zusätzliche Korrelationsbildung zwischen den Mengen, um Wachstum abzubilden. Aufösung der Zielgrösse in der Outputvariablen mittels Excel-Funktion.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Ziel:  Es soll eine Korrelation zwischen einer autoregressiver Zeitreihe (AR-Modell) und einer Menge berücksichtigt und daraus der Umsatz abgeleitet werden 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 P3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autoregressive Preisveränderung über AR-Modell, Korrelationsbildung zwischen den Preisvariablen, um die Autoregression auch über die Jahre  2017-2018 abzubilden; Hilfs-Variable für Menge zwecks Bildung einer Korrelationsbeziehung. Aufösung der Zielgrösse in der Outputvariablen mittels Excel-Funktion.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Ziel:  Umsatz und Kosten sollen mittels Korrelation zusammenhängen; der Umsatz soll zudem über die Option der Anzahl Vorkommnisse zusammengestellt werden 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 P4: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Umsatz wird als unsichere Grösse, zusammengesetzt aus einem fixen Preis und der unsicheren Anzahl Kunden, gebildet . Der Gewinn wird in der Outputvariable als Differenz von Umsatz und Kosten definiert.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Ziel: Es soll der Wert einer Wertschrift nach 20 Handelstagen ermittelt werden.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 P5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Wertschrift wird mit Wiener Prozess modelliert. Als Anzahl Vorkommnisse wird der Wert 20 (für Handelstage) übermittelt. Mit jeder Iteration wird der Wiener Prozess für 20 Handelstage berechnet.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Ziel: Es soll der Wert zweier Wertschriften nach 20 Handelstagen und unter Berücksichtigung einer Korrelation ermittelt werden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 P6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Wertschriften werden mit Wiener Prozess mit "1" als Anzahl Vorkommnisse und mit Korrelation modelliert  Auflösung des Portfoliowertes in der Outputvariablen unter Berücksichtigung der konservativen Wurzel-T Regel.</a:t>
          </a: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CH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2:S28"/>
  <sheetViews>
    <sheetView showGridLines="0" showRowColHeaders="0" tabSelected="1" topLeftCell="A2" zoomScale="90" zoomScaleNormal="90" workbookViewId="0">
      <selection activeCell="I30" sqref="I30"/>
    </sheetView>
  </sheetViews>
  <sheetFormatPr baseColWidth="10" defaultRowHeight="14.6" x14ac:dyDescent="0.4"/>
  <cols>
    <col min="9" max="9" width="13.69140625" bestFit="1" customWidth="1"/>
    <col min="15" max="15" width="14.3046875" bestFit="1" customWidth="1"/>
  </cols>
  <sheetData>
    <row r="2" spans="8:19" x14ac:dyDescent="0.4">
      <c r="H2" s="3"/>
      <c r="I2" s="4" t="s">
        <v>6</v>
      </c>
      <c r="N2" s="6"/>
      <c r="O2" s="4" t="s">
        <v>7</v>
      </c>
    </row>
    <row r="3" spans="8:19" x14ac:dyDescent="0.4">
      <c r="H3" s="3"/>
      <c r="I3" t="s">
        <v>5</v>
      </c>
      <c r="J3">
        <v>100</v>
      </c>
      <c r="K3" s="3"/>
      <c r="N3" s="6"/>
      <c r="O3" t="s">
        <v>5</v>
      </c>
      <c r="P3" s="1">
        <f ca="1">_xll.FLOsimula_Normal(100,5,"Start_2")</f>
        <v>100</v>
      </c>
    </row>
    <row r="4" spans="8:19" x14ac:dyDescent="0.4">
      <c r="H4" s="3"/>
      <c r="I4" t="s">
        <v>16</v>
      </c>
      <c r="J4">
        <v>2017</v>
      </c>
      <c r="K4">
        <v>2018</v>
      </c>
      <c r="L4">
        <v>2019</v>
      </c>
      <c r="M4">
        <v>2020</v>
      </c>
      <c r="O4" t="s">
        <v>16</v>
      </c>
      <c r="P4">
        <v>2017</v>
      </c>
      <c r="Q4">
        <v>2018</v>
      </c>
      <c r="R4">
        <v>2019</v>
      </c>
      <c r="S4">
        <v>2020</v>
      </c>
    </row>
    <row r="5" spans="8:19" x14ac:dyDescent="0.4">
      <c r="H5" s="3"/>
      <c r="I5" t="s">
        <v>1</v>
      </c>
      <c r="J5" s="1">
        <f ca="1">_xll.FLOsimula_Uniforme($J$3*0.95,$J$3*1.1,"J_2017")</f>
        <v>102.5</v>
      </c>
      <c r="K5" s="1">
        <f ca="1">_xll.FLOsimula_Uniforme(J3*0.95,J3*1.1,"J_2018")</f>
        <v>102.5</v>
      </c>
      <c r="L5" s="1">
        <f ca="1">_xll.FLOsimula_Uniforme(J3*0.95,J3*1.1,"J_2019")</f>
        <v>102.5</v>
      </c>
      <c r="M5" s="1">
        <f ca="1">_xll.FLOsimula_Uniforme(J3*0.95,J3*1.1,"J_2020")</f>
        <v>102.5</v>
      </c>
      <c r="O5" t="s">
        <v>1</v>
      </c>
      <c r="P5" s="1">
        <f ca="1">_xll.FLOsimula_Uniforme(FLO_i_Start_2*$P$10,FLO_i_Start_2*$P$11,"J1_2017")</f>
        <v>102.5</v>
      </c>
      <c r="Q5" s="1">
        <f ca="1">_xll.FLOsimula_Uniforme(FLO_i_Start_2*$P$10,FLO_i_Start_2*$P$11,"J1_2018")</f>
        <v>102.5</v>
      </c>
      <c r="R5" s="1">
        <f ca="1">_xll.FLOsimula_Uniforme(FLO_i_Start_2*$P$10,FLO_i_Start_2*$P$11,"J1_2019")</f>
        <v>102.5</v>
      </c>
      <c r="S5" s="1">
        <f ca="1">_xll.FLOsimula_Uniforme(FLO_i_Start_2*$P$10,FLO_i_Start_2*$P$11,"J1_2020")</f>
        <v>102.5</v>
      </c>
    </row>
    <row r="6" spans="8:19" x14ac:dyDescent="0.4">
      <c r="I6" t="s">
        <v>2</v>
      </c>
      <c r="J6" s="1">
        <f ca="1">_xll.FLOsimula_DiscreteUniform(200,1000-3-J9*400,"M_2017")</f>
        <v>593</v>
      </c>
      <c r="K6" s="9">
        <f ca="1">ROUND(FLO_i_M_2017+200-K9*400,0)</f>
        <v>783</v>
      </c>
      <c r="L6" s="9">
        <f ca="1">ROUND(FLO_i_M_2017+200-L9*400,0)</f>
        <v>783</v>
      </c>
      <c r="M6" s="9">
        <f ca="1">ROUND(FLO_i_M_2017+200-M9*400,0)</f>
        <v>783</v>
      </c>
      <c r="O6" t="s">
        <v>2</v>
      </c>
      <c r="P6" s="1">
        <f ca="1">_xll.FLOsimula_DiscreteUniform($Q$10,$Q$11,"M1_2017")</f>
        <v>800</v>
      </c>
      <c r="Q6" s="1">
        <f ca="1">_xll.FLOsimula_DiscreteUniform($Q$10,$Q$11,"M1_2018")</f>
        <v>800</v>
      </c>
      <c r="R6" s="1">
        <f ca="1">_xll.FLOsimula_DiscreteUniform($Q$10,$Q$11,"M1_2019")</f>
        <v>800</v>
      </c>
      <c r="S6" s="1">
        <f ca="1">_xll.FLOsimula_DiscreteUniform($Q$10,$Q$11,"M1_2020")</f>
        <v>800</v>
      </c>
    </row>
    <row r="7" spans="8:19" x14ac:dyDescent="0.4">
      <c r="I7" t="s">
        <v>3</v>
      </c>
      <c r="J7" s="5"/>
      <c r="K7" s="8">
        <f ca="1">K6+_xll.FLOsimula_output("M_2018")</f>
        <v>783</v>
      </c>
      <c r="L7" s="8">
        <f ca="1">L6+_xll.FLOsimula_output("M_2019")</f>
        <v>783</v>
      </c>
      <c r="M7" s="8">
        <f ca="1">M6+_xll.FLOsimula_output("M_2020")</f>
        <v>783</v>
      </c>
    </row>
    <row r="8" spans="8:19" x14ac:dyDescent="0.4">
      <c r="I8" s="10" t="s">
        <v>8</v>
      </c>
      <c r="J8" s="11">
        <f ca="1">(J5-$J$3)/$J$3</f>
        <v>2.5000000000000001E-2</v>
      </c>
      <c r="K8" s="11">
        <f ca="1">(K5-$J$3)/$J$3</f>
        <v>2.5000000000000001E-2</v>
      </c>
      <c r="L8" s="11">
        <f ca="1">(L5-$J$3)/$J$3</f>
        <v>2.5000000000000001E-2</v>
      </c>
      <c r="M8" s="11">
        <f ca="1">(M5-$J$3)/$J$3</f>
        <v>2.5000000000000001E-2</v>
      </c>
      <c r="O8" t="s">
        <v>0</v>
      </c>
      <c r="P8" s="2">
        <f ca="1">+_xll.FLOsimula_correlacion("J1_2017","M1_2017",-0.65)</f>
        <v>-0.65</v>
      </c>
      <c r="Q8" s="2">
        <f ca="1">+_xll.FLOsimula_correlacion("J1_2018","M1_2018",-0.65)</f>
        <v>-0.65</v>
      </c>
      <c r="R8" s="2">
        <f ca="1">+_xll.FLOsimula_correlacion("J1_2019","M1_2019",-0.65)</f>
        <v>-0.65</v>
      </c>
      <c r="S8" s="2">
        <f ca="1">+_xll.FLOsimula_correlacion("J1_2020","M1_2020",-0.65)</f>
        <v>-0.65</v>
      </c>
    </row>
    <row r="9" spans="8:19" x14ac:dyDescent="0.4">
      <c r="I9" s="10" t="s">
        <v>9</v>
      </c>
      <c r="J9" s="12">
        <f ca="1">IF(J8&gt;0,J8,0)</f>
        <v>2.5000000000000001E-2</v>
      </c>
      <c r="K9" s="12">
        <f ca="1">IF(K8&gt;0,K8,0)</f>
        <v>2.5000000000000001E-2</v>
      </c>
      <c r="L9" s="12">
        <f ca="1">IF(L8&gt;0,L8,0)</f>
        <v>2.5000000000000001E-2</v>
      </c>
      <c r="M9" s="12">
        <f ca="1">IF(M8&gt;0,M8,0)</f>
        <v>2.5000000000000001E-2</v>
      </c>
      <c r="Q9" s="2">
        <f ca="1">+_xll.FLOsimula_correlacion("M1_2018","M1_2017",0.35)</f>
        <v>0.35</v>
      </c>
      <c r="R9" s="2">
        <f ca="1">+_xll.FLOsimula_correlacion("M1_2019","M1_2018",0.35)</f>
        <v>0.35</v>
      </c>
      <c r="S9" s="2">
        <f ca="1">+_xll.FLOsimula_correlacion("M1_2020","M1_2019",0.35)</f>
        <v>0.35</v>
      </c>
    </row>
    <row r="10" spans="8:19" x14ac:dyDescent="0.4">
      <c r="O10" t="s">
        <v>11</v>
      </c>
      <c r="P10">
        <v>0.95</v>
      </c>
      <c r="Q10">
        <v>600</v>
      </c>
    </row>
    <row r="11" spans="8:19" x14ac:dyDescent="0.4">
      <c r="I11" t="s">
        <v>15</v>
      </c>
      <c r="J11" s="13">
        <f ca="1">SUMPRODUCT(J5:M5,J6:M6)+_xll.FLOsimula_output("Umsatz_1")</f>
        <v>301555</v>
      </c>
      <c r="K11" s="7"/>
      <c r="P11">
        <v>1.1000000000000001</v>
      </c>
      <c r="Q11">
        <v>1000</v>
      </c>
    </row>
    <row r="13" spans="8:19" x14ac:dyDescent="0.4">
      <c r="O13" t="s">
        <v>4</v>
      </c>
      <c r="P13" s="13">
        <f ca="1">SUMPRODUCT(P5:S5,P6:S6)+_xll.FLOsimula_output("Umsatz_2")</f>
        <v>328000</v>
      </c>
    </row>
    <row r="17" spans="9:19" x14ac:dyDescent="0.4">
      <c r="I17" s="4" t="s">
        <v>10</v>
      </c>
      <c r="O17" s="4" t="s">
        <v>20</v>
      </c>
      <c r="R17" s="4" t="s">
        <v>23</v>
      </c>
    </row>
    <row r="18" spans="9:19" x14ac:dyDescent="0.4">
      <c r="I18" t="s">
        <v>5</v>
      </c>
      <c r="J18">
        <f>J3</f>
        <v>100</v>
      </c>
      <c r="R18" t="s">
        <v>28</v>
      </c>
      <c r="S18">
        <v>20</v>
      </c>
    </row>
    <row r="19" spans="9:19" x14ac:dyDescent="0.4">
      <c r="I19" t="s">
        <v>16</v>
      </c>
      <c r="J19">
        <v>2017</v>
      </c>
      <c r="K19">
        <v>2018</v>
      </c>
      <c r="M19" s="3"/>
    </row>
    <row r="20" spans="9:19" x14ac:dyDescent="0.4">
      <c r="I20" t="s">
        <v>1</v>
      </c>
      <c r="J20" s="1">
        <f ca="1">_xll.FLOsimula_TemporalS_ARmodel(0,0.45,1,0,"Preis_AR_1")</f>
        <v>0</v>
      </c>
      <c r="K20" s="1">
        <f ca="1">_xll.FLOsimula_TemporalS_ARmodel(0,0.45,1,0,"Preis_AR_2")</f>
        <v>0</v>
      </c>
      <c r="M20" s="3"/>
      <c r="O20" t="s">
        <v>17</v>
      </c>
      <c r="P20" s="1">
        <f ca="1">_xll.FLOsimula_Normal(P24,P25,"Umsatz",P26)</f>
        <v>25000</v>
      </c>
      <c r="R20" t="s">
        <v>24</v>
      </c>
      <c r="S20" s="1">
        <f ca="1">_xll.FLOsimula_TemporalS_WPmodel(100,0.01,0,1,0,"WP_20",S18)</f>
        <v>100</v>
      </c>
    </row>
    <row r="21" spans="9:19" x14ac:dyDescent="0.4">
      <c r="I21" t="s">
        <v>2</v>
      </c>
      <c r="J21" s="1">
        <f ca="1">_xll.FLOsimula_Uniforme(0,1,"Menge_AR_1")</f>
        <v>0.5</v>
      </c>
      <c r="K21" s="1">
        <f ca="1">_xll.FLOsimula_Uniforme(0,1,"Menge_AR_2")</f>
        <v>0.5</v>
      </c>
      <c r="M21" s="3"/>
      <c r="O21" t="s">
        <v>18</v>
      </c>
      <c r="P21" s="1">
        <f ca="1">_xll.FLOsimula_Uniforme(100,2000,"Kosten")</f>
        <v>1050</v>
      </c>
      <c r="Q21" s="3"/>
      <c r="R21" s="3"/>
      <c r="S21" s="3"/>
    </row>
    <row r="22" spans="9:19" x14ac:dyDescent="0.4">
      <c r="K22" s="2">
        <f ca="1">+_xll.FLOsimula_correlacion("Preis_AR_1","Preis_AR_2",0.45)</f>
        <v>0.45</v>
      </c>
      <c r="M22" s="3"/>
      <c r="O22" t="s">
        <v>0</v>
      </c>
      <c r="P22" s="2">
        <f ca="1">+_xll.FLOsimula_correlacion("Umsatz","Kosten",0.75)</f>
        <v>0.75</v>
      </c>
    </row>
    <row r="23" spans="9:19" x14ac:dyDescent="0.4">
      <c r="I23" t="s">
        <v>0</v>
      </c>
      <c r="J23" s="2">
        <f ca="1">+_xll.FLOsimula_correlacion("Preis_AR_1","Menge_AR_1",-0.8)</f>
        <v>-0.8</v>
      </c>
      <c r="K23" s="2">
        <f ca="1">+_xll.FLOsimula_correlacion("Menge_AR_2","Preis_AR_2",-0.6)</f>
        <v>-0.6</v>
      </c>
      <c r="R23" s="4" t="s">
        <v>29</v>
      </c>
    </row>
    <row r="24" spans="9:19" x14ac:dyDescent="0.4">
      <c r="M24" s="3"/>
      <c r="O24" t="s">
        <v>21</v>
      </c>
      <c r="P24">
        <v>1000</v>
      </c>
    </row>
    <row r="25" spans="9:19" x14ac:dyDescent="0.4">
      <c r="I25" t="s">
        <v>12</v>
      </c>
      <c r="J25">
        <v>300</v>
      </c>
      <c r="O25" t="s">
        <v>22</v>
      </c>
      <c r="P25">
        <v>45</v>
      </c>
      <c r="R25" t="s">
        <v>25</v>
      </c>
      <c r="S25" s="1">
        <f ca="1">_xll.FLOsimula_TemporalS_WPmodel(100,0.01,0,1,0,"WS_1",1)</f>
        <v>100</v>
      </c>
    </row>
    <row r="26" spans="9:19" x14ac:dyDescent="0.4">
      <c r="I26" t="s">
        <v>13</v>
      </c>
      <c r="J26">
        <v>500</v>
      </c>
      <c r="L26" s="3"/>
      <c r="O26" t="s">
        <v>1</v>
      </c>
      <c r="P26">
        <v>25</v>
      </c>
      <c r="R26" t="s">
        <v>26</v>
      </c>
      <c r="S26" s="1">
        <f ca="1">_xll.FLOsimula_TemporalS_WPmodel(120,0.015,0,1,0,"WS_2",1)</f>
        <v>120</v>
      </c>
    </row>
    <row r="27" spans="9:19" x14ac:dyDescent="0.4">
      <c r="L27" s="3"/>
      <c r="R27" t="s">
        <v>0</v>
      </c>
      <c r="S27" s="2">
        <f ca="1">+_xll.FLOsimula_correlacion("WS_1","WS_2",-0.8)</f>
        <v>-0.8</v>
      </c>
    </row>
    <row r="28" spans="9:19" x14ac:dyDescent="0.4">
      <c r="I28" t="s">
        <v>14</v>
      </c>
      <c r="J28" s="13">
        <f ca="1">FLO_i_Preis_AR_1*J18+J25*ROUND(FLO_i_Menge_AR_1*(J26-J25),0)+FLO_i_Preis_AR_2*J18+J25*ROUND(FLO_i_Menge_AR_2*(J26-J25),0)+_xll.FLOsimula_output("Umsatz_3")</f>
        <v>60000</v>
      </c>
      <c r="O28" t="s">
        <v>19</v>
      </c>
      <c r="P28" s="13">
        <f ca="1">FLO_i_Umsatz-FLO_i_Kosten+_xll.FLOsimula_output("Gewinn")</f>
        <v>23950</v>
      </c>
      <c r="R28" t="s">
        <v>27</v>
      </c>
      <c r="S28" s="13">
        <f ca="1">FLO_i_WS_1*SQRT(S18)+FLO_i_WS_2*SQRT(S18)+_xll.FLOsimula_output("WA")</f>
        <v>983.86991009990754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43</vt:i4>
      </vt:variant>
    </vt:vector>
  </HeadingPairs>
  <TitlesOfParts>
    <vt:vector size="44" baseType="lpstr">
      <vt:lpstr>Beispiel</vt:lpstr>
      <vt:lpstr>FLO_c_J1_2017_M1_2017</vt:lpstr>
      <vt:lpstr>FLO_c_J1_2018_M1_2018</vt:lpstr>
      <vt:lpstr>FLO_c_J1_2019_M1_2019</vt:lpstr>
      <vt:lpstr>FLO_c_J1_2020_M1_2020</vt:lpstr>
      <vt:lpstr>FLO_c_M1_2018_M1_2017</vt:lpstr>
      <vt:lpstr>FLO_c_M1_2019_M1_2018</vt:lpstr>
      <vt:lpstr>FLO_c_M1_2020_M1_2019</vt:lpstr>
      <vt:lpstr>FLO_c_Menge_AR_2_Preis_AR_2</vt:lpstr>
      <vt:lpstr>FLO_c_Preis_AR_1_Menge_AR_1</vt:lpstr>
      <vt:lpstr>FLO_c_Preis_AR_1_Preis_AR_2</vt:lpstr>
      <vt:lpstr>FLO_c_Umsatz_Kosten</vt:lpstr>
      <vt:lpstr>FLO_c_WS_1_WS_2</vt:lpstr>
      <vt:lpstr>FLO_i_J_2017</vt:lpstr>
      <vt:lpstr>FLO_i_J_2018</vt:lpstr>
      <vt:lpstr>FLO_i_J_2019</vt:lpstr>
      <vt:lpstr>FLO_i_J_2020</vt:lpstr>
      <vt:lpstr>FLO_i_J1_2017</vt:lpstr>
      <vt:lpstr>FLO_i_J1_2018</vt:lpstr>
      <vt:lpstr>FLO_i_J1_2019</vt:lpstr>
      <vt:lpstr>FLO_i_J1_2020</vt:lpstr>
      <vt:lpstr>FLO_i_Kosten</vt:lpstr>
      <vt:lpstr>FLO_i_M_2017</vt:lpstr>
      <vt:lpstr>FLO_i_M1_2017</vt:lpstr>
      <vt:lpstr>FLO_i_M1_2018</vt:lpstr>
      <vt:lpstr>FLO_i_M1_2019</vt:lpstr>
      <vt:lpstr>FLO_i_M1_2020</vt:lpstr>
      <vt:lpstr>FLO_i_Menge_AR_1</vt:lpstr>
      <vt:lpstr>FLO_i_Menge_AR_2</vt:lpstr>
      <vt:lpstr>FLO_i_Preis_AR_1</vt:lpstr>
      <vt:lpstr>FLO_i_Preis_AR_2</vt:lpstr>
      <vt:lpstr>FLO_i_Start_2</vt:lpstr>
      <vt:lpstr>FLO_i_Umsatz</vt:lpstr>
      <vt:lpstr>FLO_i_WP_20</vt:lpstr>
      <vt:lpstr>FLO_i_WS_1</vt:lpstr>
      <vt:lpstr>FLO_i_WS_2</vt:lpstr>
      <vt:lpstr>FLO_o_Gewinn</vt:lpstr>
      <vt:lpstr>FLO_o_M_2018</vt:lpstr>
      <vt:lpstr>FLO_o_M_2019</vt:lpstr>
      <vt:lpstr>FLO_o_M_2020</vt:lpstr>
      <vt:lpstr>FLO_o_Umsatz_1</vt:lpstr>
      <vt:lpstr>FLO_o_Umsatz_2</vt:lpstr>
      <vt:lpstr>FLO_o_Umsatz_3</vt:lpstr>
      <vt:lpstr>FLO_o_WA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2017-05-26T18:05:27Z</dcterms:created>
  <dcterms:modified xsi:type="dcterms:W3CDTF">2017-09-06T19:54:13Z</dcterms:modified>
</cp:coreProperties>
</file>