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bookViews>
    <workbookView xWindow="0" yWindow="0" windowWidth="23451" windowHeight="11374"/>
  </bookViews>
  <sheets>
    <sheet name="Modell" sheetId="2" r:id="rId1"/>
    <sheet name="Daten" sheetId="4" r:id="rId2"/>
  </sheets>
  <definedNames>
    <definedName name="FLO_i_ARCH_time">Modell!$E$16</definedName>
    <definedName name="FLO_i_platinum_price">Modell!$E$12</definedName>
    <definedName name="FLO_i_SNormal">Modell!$E$20</definedName>
    <definedName name="FLO_o_Call_Price_ARCH">Modell!$E$18</definedName>
    <definedName name="FLO_o_Call_Price_BS">Modell!$E$27</definedName>
    <definedName name="FLO_o_Call_Price_WP">Modell!$E$13</definedName>
    <definedName name="FLO_o_end_price">Modell!$E$17</definedName>
    <definedName name="FLO_o_Price_Call_Me">Modell!$E$25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 s="1"/>
  <c r="E9" i="2" l="1"/>
  <c r="H310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4" i="4"/>
  <c r="H309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4" i="4"/>
  <c r="E15" i="2" l="1"/>
  <c r="E20" i="2"/>
  <c r="E4" i="2" l="1"/>
  <c r="E5" i="2" s="1"/>
  <c r="E21" i="2" l="1"/>
  <c r="E16" i="2"/>
  <c r="E12" i="2"/>
  <c r="E22" i="2" l="1"/>
  <c r="E24" i="2" s="1"/>
  <c r="E13" i="2"/>
  <c r="E17" i="2"/>
  <c r="E25" i="2"/>
  <c r="E26" i="2" l="1"/>
  <c r="E18" i="2"/>
  <c r="E27" i="2"/>
  <c r="H312" i="4" l="1"/>
</calcChain>
</file>

<file path=xl/sharedStrings.xml><?xml version="1.0" encoding="utf-8"?>
<sst xmlns="http://schemas.openxmlformats.org/spreadsheetml/2006/main" count="31" uniqueCount="30">
  <si>
    <t>Days</t>
  </si>
  <si>
    <t>strike price</t>
  </si>
  <si>
    <t>end price</t>
  </si>
  <si>
    <t>Strike</t>
  </si>
  <si>
    <t>random</t>
  </si>
  <si>
    <t>S_T</t>
  </si>
  <si>
    <t>S_0</t>
  </si>
  <si>
    <t>T-t</t>
  </si>
  <si>
    <t>NewPriceCall</t>
  </si>
  <si>
    <t>Call Price</t>
  </si>
  <si>
    <t>Expiration date</t>
  </si>
  <si>
    <t>Valuation date</t>
  </si>
  <si>
    <t>time difference</t>
  </si>
  <si>
    <t>riskless interest</t>
  </si>
  <si>
    <t>volatility</t>
  </si>
  <si>
    <t>Platinum price</t>
  </si>
  <si>
    <t>Call Price WP</t>
  </si>
  <si>
    <t>Call price ARCH</t>
  </si>
  <si>
    <t>Call Price BS</t>
  </si>
  <si>
    <t>ARCH Model</t>
  </si>
  <si>
    <t>28.07.2017 / 12:00</t>
  </si>
  <si>
    <t>Ratio</t>
  </si>
  <si>
    <t>Call Price full</t>
  </si>
  <si>
    <t>Handelstage</t>
  </si>
  <si>
    <t>Jahresvolatilität</t>
  </si>
  <si>
    <t>tägliche Volatilität</t>
  </si>
  <si>
    <t>Date</t>
  </si>
  <si>
    <t>Price</t>
  </si>
  <si>
    <t>Log - Difference</t>
  </si>
  <si>
    <t xml:space="preserve">Absolute Difference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</si>
</sst>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9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0" fillId="0" borderId="0" xfId="0" applyFill="1"/>
    <xf numFmtId="166" fontId="0" fillId="0" borderId="0" xfId="0" applyNumberFormat="1"/>
    <xf numFmtId="0" fontId="0" fillId="2" borderId="0" xfId="0" applyFill="1"/>
    <xf numFmtId="165" fontId="0" fillId="0" borderId="0" xfId="1" applyNumberFormat="1" applyFont="1" applyFill="1"/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3" borderId="0" xfId="0" applyNumberFormat="1" applyFill="1"/>
    <xf numFmtId="9" fontId="0" fillId="0" borderId="0" xfId="0" applyNumberFormat="1"/>
    <xf numFmtId="0" fontId="2" fillId="0" borderId="0" xfId="0" applyFont="1" applyFill="1"/>
    <xf numFmtId="4" fontId="0" fillId="0" borderId="0" xfId="0" applyNumberFormat="1"/>
    <xf numFmtId="169" fontId="0" fillId="0" borderId="0" xfId="2" applyNumberFormat="1" applyFont="1"/>
    <xf numFmtId="10" fontId="0" fillId="0" borderId="0" xfId="2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Daten!$E$3:$E$307</c:f>
              <c:numCache>
                <c:formatCode>m/d/yyyy</c:formatCode>
                <c:ptCount val="305"/>
                <c:pt idx="0">
                  <c:v>42579</c:v>
                </c:pt>
                <c:pt idx="1">
                  <c:v>42580</c:v>
                </c:pt>
                <c:pt idx="2">
                  <c:v>42582</c:v>
                </c:pt>
                <c:pt idx="3">
                  <c:v>42583</c:v>
                </c:pt>
                <c:pt idx="4">
                  <c:v>42584</c:v>
                </c:pt>
                <c:pt idx="5">
                  <c:v>42585</c:v>
                </c:pt>
                <c:pt idx="6">
                  <c:v>42586</c:v>
                </c:pt>
                <c:pt idx="7">
                  <c:v>42587</c:v>
                </c:pt>
                <c:pt idx="8">
                  <c:v>42589</c:v>
                </c:pt>
                <c:pt idx="9">
                  <c:v>42590</c:v>
                </c:pt>
                <c:pt idx="10">
                  <c:v>42591</c:v>
                </c:pt>
                <c:pt idx="11">
                  <c:v>42592</c:v>
                </c:pt>
                <c:pt idx="12">
                  <c:v>42593</c:v>
                </c:pt>
                <c:pt idx="13">
                  <c:v>42594</c:v>
                </c:pt>
                <c:pt idx="14">
                  <c:v>42596</c:v>
                </c:pt>
                <c:pt idx="15">
                  <c:v>42597</c:v>
                </c:pt>
                <c:pt idx="16">
                  <c:v>42598</c:v>
                </c:pt>
                <c:pt idx="17">
                  <c:v>42599</c:v>
                </c:pt>
                <c:pt idx="18">
                  <c:v>42600</c:v>
                </c:pt>
                <c:pt idx="19">
                  <c:v>42601</c:v>
                </c:pt>
                <c:pt idx="20">
                  <c:v>42603</c:v>
                </c:pt>
                <c:pt idx="21">
                  <c:v>42604</c:v>
                </c:pt>
                <c:pt idx="22">
                  <c:v>42605</c:v>
                </c:pt>
                <c:pt idx="23">
                  <c:v>42606</c:v>
                </c:pt>
                <c:pt idx="24">
                  <c:v>42607</c:v>
                </c:pt>
                <c:pt idx="25">
                  <c:v>42608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42617</c:v>
                </c:pt>
                <c:pt idx="33">
                  <c:v>42618</c:v>
                </c:pt>
                <c:pt idx="34">
                  <c:v>42619</c:v>
                </c:pt>
                <c:pt idx="35">
                  <c:v>42620</c:v>
                </c:pt>
                <c:pt idx="36">
                  <c:v>42621</c:v>
                </c:pt>
                <c:pt idx="37">
                  <c:v>42622</c:v>
                </c:pt>
                <c:pt idx="38">
                  <c:v>42625</c:v>
                </c:pt>
                <c:pt idx="39">
                  <c:v>42626</c:v>
                </c:pt>
                <c:pt idx="40">
                  <c:v>42627</c:v>
                </c:pt>
                <c:pt idx="41">
                  <c:v>42628</c:v>
                </c:pt>
                <c:pt idx="42">
                  <c:v>42629</c:v>
                </c:pt>
                <c:pt idx="43">
                  <c:v>42631</c:v>
                </c:pt>
                <c:pt idx="44">
                  <c:v>42632</c:v>
                </c:pt>
                <c:pt idx="45">
                  <c:v>42633</c:v>
                </c:pt>
                <c:pt idx="46">
                  <c:v>42634</c:v>
                </c:pt>
                <c:pt idx="47">
                  <c:v>42635</c:v>
                </c:pt>
                <c:pt idx="48">
                  <c:v>42636</c:v>
                </c:pt>
                <c:pt idx="49">
                  <c:v>42638</c:v>
                </c:pt>
                <c:pt idx="50">
                  <c:v>42639</c:v>
                </c:pt>
                <c:pt idx="51">
                  <c:v>42640</c:v>
                </c:pt>
                <c:pt idx="52">
                  <c:v>42641</c:v>
                </c:pt>
                <c:pt idx="53">
                  <c:v>42642</c:v>
                </c:pt>
                <c:pt idx="54">
                  <c:v>42643</c:v>
                </c:pt>
                <c:pt idx="55">
                  <c:v>42645</c:v>
                </c:pt>
                <c:pt idx="56">
                  <c:v>42646</c:v>
                </c:pt>
                <c:pt idx="57">
                  <c:v>42647</c:v>
                </c:pt>
                <c:pt idx="58">
                  <c:v>42648</c:v>
                </c:pt>
                <c:pt idx="59">
                  <c:v>42649</c:v>
                </c:pt>
                <c:pt idx="60">
                  <c:v>42650</c:v>
                </c:pt>
                <c:pt idx="61">
                  <c:v>42652</c:v>
                </c:pt>
                <c:pt idx="62">
                  <c:v>42653</c:v>
                </c:pt>
                <c:pt idx="63">
                  <c:v>42654</c:v>
                </c:pt>
                <c:pt idx="64">
                  <c:v>42655</c:v>
                </c:pt>
                <c:pt idx="65">
                  <c:v>42656</c:v>
                </c:pt>
                <c:pt idx="66">
                  <c:v>42657</c:v>
                </c:pt>
                <c:pt idx="67">
                  <c:v>42659</c:v>
                </c:pt>
                <c:pt idx="68">
                  <c:v>42660</c:v>
                </c:pt>
                <c:pt idx="69">
                  <c:v>42661</c:v>
                </c:pt>
                <c:pt idx="70">
                  <c:v>42662</c:v>
                </c:pt>
                <c:pt idx="71">
                  <c:v>42663</c:v>
                </c:pt>
                <c:pt idx="72">
                  <c:v>42664</c:v>
                </c:pt>
                <c:pt idx="73">
                  <c:v>42666</c:v>
                </c:pt>
                <c:pt idx="74">
                  <c:v>42667</c:v>
                </c:pt>
                <c:pt idx="75">
                  <c:v>42668</c:v>
                </c:pt>
                <c:pt idx="76">
                  <c:v>42669</c:v>
                </c:pt>
                <c:pt idx="77">
                  <c:v>42670</c:v>
                </c:pt>
                <c:pt idx="78">
                  <c:v>42671</c:v>
                </c:pt>
                <c:pt idx="79">
                  <c:v>42673</c:v>
                </c:pt>
                <c:pt idx="80">
                  <c:v>42674</c:v>
                </c:pt>
                <c:pt idx="81">
                  <c:v>42675</c:v>
                </c:pt>
                <c:pt idx="82">
                  <c:v>42676</c:v>
                </c:pt>
                <c:pt idx="83">
                  <c:v>42677</c:v>
                </c:pt>
                <c:pt idx="84">
                  <c:v>42678</c:v>
                </c:pt>
                <c:pt idx="85">
                  <c:v>42680</c:v>
                </c:pt>
                <c:pt idx="86">
                  <c:v>42681</c:v>
                </c:pt>
                <c:pt idx="87">
                  <c:v>42682</c:v>
                </c:pt>
                <c:pt idx="88">
                  <c:v>42683</c:v>
                </c:pt>
                <c:pt idx="89">
                  <c:v>42684</c:v>
                </c:pt>
                <c:pt idx="90">
                  <c:v>42685</c:v>
                </c:pt>
                <c:pt idx="91">
                  <c:v>42687</c:v>
                </c:pt>
                <c:pt idx="92">
                  <c:v>42688</c:v>
                </c:pt>
                <c:pt idx="93">
                  <c:v>42689</c:v>
                </c:pt>
                <c:pt idx="94">
                  <c:v>42690</c:v>
                </c:pt>
                <c:pt idx="95">
                  <c:v>42691</c:v>
                </c:pt>
                <c:pt idx="96">
                  <c:v>42692</c:v>
                </c:pt>
                <c:pt idx="97">
                  <c:v>42695</c:v>
                </c:pt>
                <c:pt idx="98">
                  <c:v>42696</c:v>
                </c:pt>
                <c:pt idx="99">
                  <c:v>42697</c:v>
                </c:pt>
                <c:pt idx="100">
                  <c:v>42698</c:v>
                </c:pt>
                <c:pt idx="101">
                  <c:v>42699</c:v>
                </c:pt>
                <c:pt idx="102">
                  <c:v>42701</c:v>
                </c:pt>
                <c:pt idx="103">
                  <c:v>42702</c:v>
                </c:pt>
                <c:pt idx="104">
                  <c:v>42703</c:v>
                </c:pt>
                <c:pt idx="105">
                  <c:v>42704</c:v>
                </c:pt>
                <c:pt idx="106">
                  <c:v>42705</c:v>
                </c:pt>
                <c:pt idx="107">
                  <c:v>42706</c:v>
                </c:pt>
                <c:pt idx="108">
                  <c:v>42708</c:v>
                </c:pt>
                <c:pt idx="109">
                  <c:v>42709</c:v>
                </c:pt>
                <c:pt idx="110">
                  <c:v>42710</c:v>
                </c:pt>
                <c:pt idx="111">
                  <c:v>42711</c:v>
                </c:pt>
                <c:pt idx="112">
                  <c:v>42712</c:v>
                </c:pt>
                <c:pt idx="113">
                  <c:v>42713</c:v>
                </c:pt>
                <c:pt idx="114">
                  <c:v>42716</c:v>
                </c:pt>
                <c:pt idx="115">
                  <c:v>42717</c:v>
                </c:pt>
                <c:pt idx="116">
                  <c:v>42718</c:v>
                </c:pt>
                <c:pt idx="117">
                  <c:v>42719</c:v>
                </c:pt>
                <c:pt idx="118">
                  <c:v>42720</c:v>
                </c:pt>
                <c:pt idx="119">
                  <c:v>42722</c:v>
                </c:pt>
                <c:pt idx="120">
                  <c:v>42723</c:v>
                </c:pt>
                <c:pt idx="121">
                  <c:v>42724</c:v>
                </c:pt>
                <c:pt idx="122">
                  <c:v>42725</c:v>
                </c:pt>
                <c:pt idx="123">
                  <c:v>42726</c:v>
                </c:pt>
                <c:pt idx="124">
                  <c:v>42727</c:v>
                </c:pt>
                <c:pt idx="125">
                  <c:v>42731</c:v>
                </c:pt>
                <c:pt idx="126">
                  <c:v>42732</c:v>
                </c:pt>
                <c:pt idx="127">
                  <c:v>42733</c:v>
                </c:pt>
                <c:pt idx="128">
                  <c:v>42734</c:v>
                </c:pt>
                <c:pt idx="129">
                  <c:v>42737</c:v>
                </c:pt>
                <c:pt idx="130">
                  <c:v>42738</c:v>
                </c:pt>
                <c:pt idx="131">
                  <c:v>42739</c:v>
                </c:pt>
                <c:pt idx="132">
                  <c:v>42740</c:v>
                </c:pt>
                <c:pt idx="133">
                  <c:v>42741</c:v>
                </c:pt>
                <c:pt idx="134">
                  <c:v>42743</c:v>
                </c:pt>
                <c:pt idx="135">
                  <c:v>42744</c:v>
                </c:pt>
                <c:pt idx="136">
                  <c:v>42745</c:v>
                </c:pt>
                <c:pt idx="137">
                  <c:v>42746</c:v>
                </c:pt>
                <c:pt idx="138">
                  <c:v>42747</c:v>
                </c:pt>
                <c:pt idx="139">
                  <c:v>42748</c:v>
                </c:pt>
                <c:pt idx="140">
                  <c:v>42751</c:v>
                </c:pt>
                <c:pt idx="141">
                  <c:v>42752</c:v>
                </c:pt>
                <c:pt idx="142">
                  <c:v>42753</c:v>
                </c:pt>
                <c:pt idx="143">
                  <c:v>42754</c:v>
                </c:pt>
                <c:pt idx="144">
                  <c:v>42755</c:v>
                </c:pt>
                <c:pt idx="145">
                  <c:v>42757</c:v>
                </c:pt>
                <c:pt idx="146">
                  <c:v>42758</c:v>
                </c:pt>
                <c:pt idx="147">
                  <c:v>42759</c:v>
                </c:pt>
                <c:pt idx="148">
                  <c:v>42760</c:v>
                </c:pt>
                <c:pt idx="149">
                  <c:v>42761</c:v>
                </c:pt>
                <c:pt idx="150">
                  <c:v>42762</c:v>
                </c:pt>
                <c:pt idx="151">
                  <c:v>42764</c:v>
                </c:pt>
                <c:pt idx="152">
                  <c:v>42765</c:v>
                </c:pt>
                <c:pt idx="153">
                  <c:v>42766</c:v>
                </c:pt>
                <c:pt idx="154">
                  <c:v>42767</c:v>
                </c:pt>
                <c:pt idx="155">
                  <c:v>42768</c:v>
                </c:pt>
                <c:pt idx="156">
                  <c:v>42769</c:v>
                </c:pt>
                <c:pt idx="157">
                  <c:v>42771</c:v>
                </c:pt>
                <c:pt idx="158">
                  <c:v>42772</c:v>
                </c:pt>
                <c:pt idx="159">
                  <c:v>42773</c:v>
                </c:pt>
                <c:pt idx="160">
                  <c:v>42774</c:v>
                </c:pt>
                <c:pt idx="161">
                  <c:v>42775</c:v>
                </c:pt>
                <c:pt idx="162">
                  <c:v>42776</c:v>
                </c:pt>
                <c:pt idx="163">
                  <c:v>42778</c:v>
                </c:pt>
                <c:pt idx="164">
                  <c:v>42779</c:v>
                </c:pt>
                <c:pt idx="165">
                  <c:v>42780</c:v>
                </c:pt>
                <c:pt idx="166">
                  <c:v>42781</c:v>
                </c:pt>
                <c:pt idx="167">
                  <c:v>42782</c:v>
                </c:pt>
                <c:pt idx="168">
                  <c:v>42783</c:v>
                </c:pt>
                <c:pt idx="169">
                  <c:v>42785</c:v>
                </c:pt>
                <c:pt idx="170">
                  <c:v>42786</c:v>
                </c:pt>
                <c:pt idx="171">
                  <c:v>42787</c:v>
                </c:pt>
                <c:pt idx="172">
                  <c:v>42788</c:v>
                </c:pt>
                <c:pt idx="173">
                  <c:v>42789</c:v>
                </c:pt>
                <c:pt idx="174">
                  <c:v>42790</c:v>
                </c:pt>
                <c:pt idx="175">
                  <c:v>42792</c:v>
                </c:pt>
                <c:pt idx="176">
                  <c:v>42793</c:v>
                </c:pt>
                <c:pt idx="177">
                  <c:v>42794</c:v>
                </c:pt>
                <c:pt idx="178">
                  <c:v>42795</c:v>
                </c:pt>
                <c:pt idx="179">
                  <c:v>42796</c:v>
                </c:pt>
                <c:pt idx="180">
                  <c:v>42797</c:v>
                </c:pt>
                <c:pt idx="181">
                  <c:v>42799</c:v>
                </c:pt>
                <c:pt idx="182">
                  <c:v>42800</c:v>
                </c:pt>
                <c:pt idx="183">
                  <c:v>42801</c:v>
                </c:pt>
                <c:pt idx="184">
                  <c:v>42802</c:v>
                </c:pt>
                <c:pt idx="185">
                  <c:v>42803</c:v>
                </c:pt>
                <c:pt idx="186">
                  <c:v>42804</c:v>
                </c:pt>
                <c:pt idx="187">
                  <c:v>42806</c:v>
                </c:pt>
                <c:pt idx="188">
                  <c:v>42807</c:v>
                </c:pt>
                <c:pt idx="189">
                  <c:v>42808</c:v>
                </c:pt>
                <c:pt idx="190">
                  <c:v>42809</c:v>
                </c:pt>
                <c:pt idx="191">
                  <c:v>42810</c:v>
                </c:pt>
                <c:pt idx="192">
                  <c:v>42811</c:v>
                </c:pt>
                <c:pt idx="193">
                  <c:v>42813</c:v>
                </c:pt>
                <c:pt idx="194">
                  <c:v>42814</c:v>
                </c:pt>
                <c:pt idx="195">
                  <c:v>42815</c:v>
                </c:pt>
                <c:pt idx="196">
                  <c:v>42816</c:v>
                </c:pt>
                <c:pt idx="197">
                  <c:v>42817</c:v>
                </c:pt>
                <c:pt idx="198">
                  <c:v>42818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42827</c:v>
                </c:pt>
                <c:pt idx="206">
                  <c:v>42828</c:v>
                </c:pt>
                <c:pt idx="207">
                  <c:v>42829</c:v>
                </c:pt>
                <c:pt idx="208">
                  <c:v>42830</c:v>
                </c:pt>
                <c:pt idx="209">
                  <c:v>42831</c:v>
                </c:pt>
                <c:pt idx="210">
                  <c:v>42832</c:v>
                </c:pt>
                <c:pt idx="211">
                  <c:v>42833</c:v>
                </c:pt>
                <c:pt idx="212">
                  <c:v>42834</c:v>
                </c:pt>
                <c:pt idx="213">
                  <c:v>42835</c:v>
                </c:pt>
                <c:pt idx="214">
                  <c:v>42836</c:v>
                </c:pt>
                <c:pt idx="215">
                  <c:v>42837</c:v>
                </c:pt>
                <c:pt idx="216">
                  <c:v>42838</c:v>
                </c:pt>
                <c:pt idx="217">
                  <c:v>42842</c:v>
                </c:pt>
                <c:pt idx="218">
                  <c:v>42843</c:v>
                </c:pt>
                <c:pt idx="219">
                  <c:v>42844</c:v>
                </c:pt>
                <c:pt idx="220">
                  <c:v>42845</c:v>
                </c:pt>
                <c:pt idx="221">
                  <c:v>42846</c:v>
                </c:pt>
                <c:pt idx="222">
                  <c:v>42848</c:v>
                </c:pt>
                <c:pt idx="223">
                  <c:v>42849</c:v>
                </c:pt>
                <c:pt idx="224">
                  <c:v>42850</c:v>
                </c:pt>
                <c:pt idx="225">
                  <c:v>42851</c:v>
                </c:pt>
                <c:pt idx="226">
                  <c:v>42852</c:v>
                </c:pt>
                <c:pt idx="227">
                  <c:v>42853</c:v>
                </c:pt>
                <c:pt idx="228">
                  <c:v>42855</c:v>
                </c:pt>
                <c:pt idx="229">
                  <c:v>42856</c:v>
                </c:pt>
                <c:pt idx="230">
                  <c:v>42857</c:v>
                </c:pt>
                <c:pt idx="231">
                  <c:v>42858</c:v>
                </c:pt>
                <c:pt idx="232">
                  <c:v>42859</c:v>
                </c:pt>
                <c:pt idx="233">
                  <c:v>42860</c:v>
                </c:pt>
                <c:pt idx="234">
                  <c:v>42862</c:v>
                </c:pt>
                <c:pt idx="235">
                  <c:v>42863</c:v>
                </c:pt>
                <c:pt idx="236">
                  <c:v>42864</c:v>
                </c:pt>
                <c:pt idx="237">
                  <c:v>42865</c:v>
                </c:pt>
                <c:pt idx="238">
                  <c:v>42866</c:v>
                </c:pt>
                <c:pt idx="239">
                  <c:v>42867</c:v>
                </c:pt>
                <c:pt idx="240">
                  <c:v>42869</c:v>
                </c:pt>
                <c:pt idx="241">
                  <c:v>42870</c:v>
                </c:pt>
                <c:pt idx="242">
                  <c:v>42871</c:v>
                </c:pt>
                <c:pt idx="243">
                  <c:v>42872</c:v>
                </c:pt>
                <c:pt idx="244">
                  <c:v>42873</c:v>
                </c:pt>
                <c:pt idx="245">
                  <c:v>42874</c:v>
                </c:pt>
                <c:pt idx="246">
                  <c:v>42876</c:v>
                </c:pt>
                <c:pt idx="247">
                  <c:v>42877</c:v>
                </c:pt>
                <c:pt idx="248">
                  <c:v>42878</c:v>
                </c:pt>
                <c:pt idx="249">
                  <c:v>42879</c:v>
                </c:pt>
                <c:pt idx="250">
                  <c:v>42880</c:v>
                </c:pt>
                <c:pt idx="251">
                  <c:v>42881</c:v>
                </c:pt>
                <c:pt idx="252">
                  <c:v>42883</c:v>
                </c:pt>
                <c:pt idx="253">
                  <c:v>42884</c:v>
                </c:pt>
                <c:pt idx="254">
                  <c:v>42885</c:v>
                </c:pt>
                <c:pt idx="255">
                  <c:v>42886</c:v>
                </c:pt>
                <c:pt idx="256">
                  <c:v>42887</c:v>
                </c:pt>
                <c:pt idx="257">
                  <c:v>42888</c:v>
                </c:pt>
                <c:pt idx="258">
                  <c:v>42890</c:v>
                </c:pt>
                <c:pt idx="259">
                  <c:v>42891</c:v>
                </c:pt>
                <c:pt idx="260">
                  <c:v>42892</c:v>
                </c:pt>
                <c:pt idx="261">
                  <c:v>42893</c:v>
                </c:pt>
                <c:pt idx="262">
                  <c:v>42894</c:v>
                </c:pt>
                <c:pt idx="263">
                  <c:v>42895</c:v>
                </c:pt>
                <c:pt idx="264">
                  <c:v>42897</c:v>
                </c:pt>
                <c:pt idx="265">
                  <c:v>42898</c:v>
                </c:pt>
                <c:pt idx="266">
                  <c:v>42899</c:v>
                </c:pt>
                <c:pt idx="267">
                  <c:v>42900</c:v>
                </c:pt>
                <c:pt idx="268">
                  <c:v>42901</c:v>
                </c:pt>
                <c:pt idx="269">
                  <c:v>42902</c:v>
                </c:pt>
                <c:pt idx="270">
                  <c:v>42904</c:v>
                </c:pt>
                <c:pt idx="271">
                  <c:v>42905</c:v>
                </c:pt>
                <c:pt idx="272">
                  <c:v>42906</c:v>
                </c:pt>
                <c:pt idx="273">
                  <c:v>42907</c:v>
                </c:pt>
                <c:pt idx="274">
                  <c:v>42908</c:v>
                </c:pt>
                <c:pt idx="275">
                  <c:v>42909</c:v>
                </c:pt>
                <c:pt idx="276">
                  <c:v>42912</c:v>
                </c:pt>
                <c:pt idx="277">
                  <c:v>42913</c:v>
                </c:pt>
                <c:pt idx="278">
                  <c:v>42914</c:v>
                </c:pt>
                <c:pt idx="279">
                  <c:v>42915</c:v>
                </c:pt>
                <c:pt idx="280">
                  <c:v>42916</c:v>
                </c:pt>
                <c:pt idx="281">
                  <c:v>42917</c:v>
                </c:pt>
                <c:pt idx="282">
                  <c:v>42918</c:v>
                </c:pt>
                <c:pt idx="283">
                  <c:v>42919</c:v>
                </c:pt>
                <c:pt idx="284">
                  <c:v>42920</c:v>
                </c:pt>
                <c:pt idx="285">
                  <c:v>42921</c:v>
                </c:pt>
                <c:pt idx="286">
                  <c:v>42922</c:v>
                </c:pt>
                <c:pt idx="287">
                  <c:v>42923</c:v>
                </c:pt>
                <c:pt idx="288">
                  <c:v>42925</c:v>
                </c:pt>
                <c:pt idx="289">
                  <c:v>42926</c:v>
                </c:pt>
                <c:pt idx="290">
                  <c:v>42927</c:v>
                </c:pt>
                <c:pt idx="291">
                  <c:v>42928</c:v>
                </c:pt>
                <c:pt idx="292">
                  <c:v>42929</c:v>
                </c:pt>
                <c:pt idx="293">
                  <c:v>42930</c:v>
                </c:pt>
                <c:pt idx="294">
                  <c:v>42932</c:v>
                </c:pt>
                <c:pt idx="295">
                  <c:v>42933</c:v>
                </c:pt>
                <c:pt idx="296">
                  <c:v>42934</c:v>
                </c:pt>
                <c:pt idx="297">
                  <c:v>42935</c:v>
                </c:pt>
                <c:pt idx="298">
                  <c:v>42936</c:v>
                </c:pt>
                <c:pt idx="299">
                  <c:v>42937</c:v>
                </c:pt>
                <c:pt idx="300">
                  <c:v>42939</c:v>
                </c:pt>
                <c:pt idx="301">
                  <c:v>42940</c:v>
                </c:pt>
                <c:pt idx="302">
                  <c:v>42941</c:v>
                </c:pt>
                <c:pt idx="303">
                  <c:v>42942</c:v>
                </c:pt>
                <c:pt idx="304">
                  <c:v>42943</c:v>
                </c:pt>
              </c:numCache>
            </c:numRef>
          </c:cat>
          <c:val>
            <c:numRef>
              <c:f>Daten!$F$3:$F$307</c:f>
              <c:numCache>
                <c:formatCode>#,##0.00</c:formatCode>
                <c:ptCount val="305"/>
                <c:pt idx="0">
                  <c:v>1133</c:v>
                </c:pt>
                <c:pt idx="1">
                  <c:v>1148</c:v>
                </c:pt>
                <c:pt idx="2">
                  <c:v>1148.5</c:v>
                </c:pt>
                <c:pt idx="3">
                  <c:v>1156.5</c:v>
                </c:pt>
                <c:pt idx="4">
                  <c:v>1168</c:v>
                </c:pt>
                <c:pt idx="5">
                  <c:v>1164</c:v>
                </c:pt>
                <c:pt idx="6">
                  <c:v>1158.5</c:v>
                </c:pt>
                <c:pt idx="7">
                  <c:v>1146.5</c:v>
                </c:pt>
                <c:pt idx="8">
                  <c:v>1143.5</c:v>
                </c:pt>
                <c:pt idx="9">
                  <c:v>1150.5</c:v>
                </c:pt>
                <c:pt idx="10">
                  <c:v>1155</c:v>
                </c:pt>
                <c:pt idx="11">
                  <c:v>1177</c:v>
                </c:pt>
                <c:pt idx="12">
                  <c:v>1140.5</c:v>
                </c:pt>
                <c:pt idx="13">
                  <c:v>1122</c:v>
                </c:pt>
                <c:pt idx="14">
                  <c:v>1122.5</c:v>
                </c:pt>
                <c:pt idx="15">
                  <c:v>1111.5</c:v>
                </c:pt>
                <c:pt idx="16">
                  <c:v>1118</c:v>
                </c:pt>
                <c:pt idx="17">
                  <c:v>1119</c:v>
                </c:pt>
                <c:pt idx="18">
                  <c:v>1131</c:v>
                </c:pt>
                <c:pt idx="19">
                  <c:v>1115.5</c:v>
                </c:pt>
                <c:pt idx="20">
                  <c:v>1115.5</c:v>
                </c:pt>
                <c:pt idx="21">
                  <c:v>1104.5</c:v>
                </c:pt>
                <c:pt idx="22">
                  <c:v>1105.5</c:v>
                </c:pt>
                <c:pt idx="23">
                  <c:v>1077.5</c:v>
                </c:pt>
                <c:pt idx="24">
                  <c:v>1073.5</c:v>
                </c:pt>
                <c:pt idx="25">
                  <c:v>1072.5</c:v>
                </c:pt>
                <c:pt idx="26">
                  <c:v>1073</c:v>
                </c:pt>
                <c:pt idx="27">
                  <c:v>1079</c:v>
                </c:pt>
                <c:pt idx="28">
                  <c:v>1057.5</c:v>
                </c:pt>
                <c:pt idx="29">
                  <c:v>1053</c:v>
                </c:pt>
                <c:pt idx="30">
                  <c:v>1047.5</c:v>
                </c:pt>
                <c:pt idx="31">
                  <c:v>1063.5</c:v>
                </c:pt>
                <c:pt idx="32">
                  <c:v>1063.5</c:v>
                </c:pt>
                <c:pt idx="33">
                  <c:v>1074</c:v>
                </c:pt>
                <c:pt idx="34">
                  <c:v>1100</c:v>
                </c:pt>
                <c:pt idx="35">
                  <c:v>1090.5</c:v>
                </c:pt>
                <c:pt idx="36">
                  <c:v>1084.5</c:v>
                </c:pt>
                <c:pt idx="37">
                  <c:v>1062.5</c:v>
                </c:pt>
                <c:pt idx="38">
                  <c:v>1056</c:v>
                </c:pt>
                <c:pt idx="39">
                  <c:v>1036.5</c:v>
                </c:pt>
                <c:pt idx="40">
                  <c:v>1036.5</c:v>
                </c:pt>
                <c:pt idx="41">
                  <c:v>1033.5</c:v>
                </c:pt>
                <c:pt idx="42">
                  <c:v>1018</c:v>
                </c:pt>
                <c:pt idx="43">
                  <c:v>1017</c:v>
                </c:pt>
                <c:pt idx="44">
                  <c:v>1021</c:v>
                </c:pt>
                <c:pt idx="45">
                  <c:v>1029.5</c:v>
                </c:pt>
                <c:pt idx="46">
                  <c:v>1052.5</c:v>
                </c:pt>
                <c:pt idx="47">
                  <c:v>1055.5</c:v>
                </c:pt>
                <c:pt idx="48">
                  <c:v>1053.5</c:v>
                </c:pt>
                <c:pt idx="49">
                  <c:v>1053.5</c:v>
                </c:pt>
                <c:pt idx="50">
                  <c:v>1040</c:v>
                </c:pt>
                <c:pt idx="51">
                  <c:v>1025</c:v>
                </c:pt>
                <c:pt idx="52">
                  <c:v>1030</c:v>
                </c:pt>
                <c:pt idx="53">
                  <c:v>1028.5</c:v>
                </c:pt>
                <c:pt idx="54">
                  <c:v>1026.5</c:v>
                </c:pt>
                <c:pt idx="55">
                  <c:v>1027.5</c:v>
                </c:pt>
                <c:pt idx="56">
                  <c:v>1007.5</c:v>
                </c:pt>
                <c:pt idx="57" formatCode="General">
                  <c:v>987</c:v>
                </c:pt>
                <c:pt idx="58" formatCode="General">
                  <c:v>976</c:v>
                </c:pt>
                <c:pt idx="59" formatCode="General">
                  <c:v>965</c:v>
                </c:pt>
                <c:pt idx="60" formatCode="General">
                  <c:v>968.5</c:v>
                </c:pt>
                <c:pt idx="61" formatCode="General">
                  <c:v>968.5</c:v>
                </c:pt>
                <c:pt idx="62" formatCode="General">
                  <c:v>965.5</c:v>
                </c:pt>
                <c:pt idx="63" formatCode="General">
                  <c:v>948.5</c:v>
                </c:pt>
                <c:pt idx="64" formatCode="General">
                  <c:v>941.5</c:v>
                </c:pt>
                <c:pt idx="65" formatCode="General">
                  <c:v>935</c:v>
                </c:pt>
                <c:pt idx="66" formatCode="General">
                  <c:v>936.5</c:v>
                </c:pt>
                <c:pt idx="67" formatCode="General">
                  <c:v>936.5</c:v>
                </c:pt>
                <c:pt idx="68" formatCode="General">
                  <c:v>936</c:v>
                </c:pt>
                <c:pt idx="69" formatCode="General">
                  <c:v>945</c:v>
                </c:pt>
                <c:pt idx="70" formatCode="General">
                  <c:v>943.5</c:v>
                </c:pt>
                <c:pt idx="71" formatCode="General">
                  <c:v>934.5</c:v>
                </c:pt>
                <c:pt idx="72" formatCode="General">
                  <c:v>932.5</c:v>
                </c:pt>
                <c:pt idx="73" formatCode="General">
                  <c:v>932.5</c:v>
                </c:pt>
                <c:pt idx="74" formatCode="General">
                  <c:v>939</c:v>
                </c:pt>
                <c:pt idx="75" formatCode="General">
                  <c:v>965</c:v>
                </c:pt>
                <c:pt idx="76" formatCode="General">
                  <c:v>963.5</c:v>
                </c:pt>
                <c:pt idx="77" formatCode="General">
                  <c:v>965</c:v>
                </c:pt>
                <c:pt idx="78" formatCode="General">
                  <c:v>980.5</c:v>
                </c:pt>
                <c:pt idx="79" formatCode="General">
                  <c:v>981</c:v>
                </c:pt>
                <c:pt idx="80" formatCode="General">
                  <c:v>981.5</c:v>
                </c:pt>
                <c:pt idx="81" formatCode="General">
                  <c:v>995</c:v>
                </c:pt>
                <c:pt idx="82" formatCode="General">
                  <c:v>992</c:v>
                </c:pt>
                <c:pt idx="83" formatCode="General">
                  <c:v>998</c:v>
                </c:pt>
                <c:pt idx="84">
                  <c:v>1001</c:v>
                </c:pt>
                <c:pt idx="85" formatCode="General">
                  <c:v>999</c:v>
                </c:pt>
                <c:pt idx="86" formatCode="General">
                  <c:v>998.5</c:v>
                </c:pt>
                <c:pt idx="87">
                  <c:v>1004</c:v>
                </c:pt>
                <c:pt idx="88">
                  <c:v>1002</c:v>
                </c:pt>
                <c:pt idx="89" formatCode="General">
                  <c:v>975</c:v>
                </c:pt>
                <c:pt idx="90" formatCode="General">
                  <c:v>940</c:v>
                </c:pt>
                <c:pt idx="91" formatCode="General">
                  <c:v>940</c:v>
                </c:pt>
                <c:pt idx="92" formatCode="General">
                  <c:v>930.5</c:v>
                </c:pt>
                <c:pt idx="93" formatCode="General">
                  <c:v>937</c:v>
                </c:pt>
                <c:pt idx="94" formatCode="General">
                  <c:v>944.25</c:v>
                </c:pt>
                <c:pt idx="95" formatCode="General">
                  <c:v>933.5</c:v>
                </c:pt>
                <c:pt idx="96" formatCode="General">
                  <c:v>923</c:v>
                </c:pt>
                <c:pt idx="97" formatCode="General">
                  <c:v>941.5</c:v>
                </c:pt>
                <c:pt idx="98" formatCode="General">
                  <c:v>940</c:v>
                </c:pt>
                <c:pt idx="99" formatCode="General">
                  <c:v>931</c:v>
                </c:pt>
                <c:pt idx="100" formatCode="General">
                  <c:v>916</c:v>
                </c:pt>
                <c:pt idx="101" formatCode="General">
                  <c:v>908</c:v>
                </c:pt>
                <c:pt idx="102" formatCode="General">
                  <c:v>908</c:v>
                </c:pt>
                <c:pt idx="103" formatCode="General">
                  <c:v>923.5</c:v>
                </c:pt>
                <c:pt idx="104" formatCode="General">
                  <c:v>921</c:v>
                </c:pt>
                <c:pt idx="105" formatCode="General">
                  <c:v>911.5</c:v>
                </c:pt>
                <c:pt idx="106" formatCode="General">
                  <c:v>915.5</c:v>
                </c:pt>
                <c:pt idx="107" formatCode="General">
                  <c:v>933</c:v>
                </c:pt>
                <c:pt idx="108" formatCode="General">
                  <c:v>931.5</c:v>
                </c:pt>
                <c:pt idx="109" formatCode="General">
                  <c:v>937</c:v>
                </c:pt>
                <c:pt idx="110" formatCode="General">
                  <c:v>935</c:v>
                </c:pt>
                <c:pt idx="111" formatCode="General">
                  <c:v>940.5</c:v>
                </c:pt>
                <c:pt idx="112" formatCode="General">
                  <c:v>937</c:v>
                </c:pt>
                <c:pt idx="113" formatCode="General">
                  <c:v>915</c:v>
                </c:pt>
                <c:pt idx="114" formatCode="General">
                  <c:v>932</c:v>
                </c:pt>
                <c:pt idx="115" formatCode="General">
                  <c:v>935.5</c:v>
                </c:pt>
                <c:pt idx="116" formatCode="General">
                  <c:v>926</c:v>
                </c:pt>
                <c:pt idx="117" formatCode="General">
                  <c:v>897.5</c:v>
                </c:pt>
                <c:pt idx="118" formatCode="General">
                  <c:v>927.5</c:v>
                </c:pt>
                <c:pt idx="119" formatCode="General">
                  <c:v>925</c:v>
                </c:pt>
                <c:pt idx="120" formatCode="General">
                  <c:v>916</c:v>
                </c:pt>
                <c:pt idx="121" formatCode="General">
                  <c:v>921.5</c:v>
                </c:pt>
                <c:pt idx="122" formatCode="General">
                  <c:v>918.5</c:v>
                </c:pt>
                <c:pt idx="123" formatCode="General">
                  <c:v>907</c:v>
                </c:pt>
                <c:pt idx="124" formatCode="General">
                  <c:v>893.75</c:v>
                </c:pt>
                <c:pt idx="125" formatCode="General">
                  <c:v>904.5</c:v>
                </c:pt>
                <c:pt idx="126" formatCode="General">
                  <c:v>901</c:v>
                </c:pt>
                <c:pt idx="127" formatCode="General">
                  <c:v>901</c:v>
                </c:pt>
                <c:pt idx="128" formatCode="General">
                  <c:v>902.5</c:v>
                </c:pt>
                <c:pt idx="129" formatCode="General">
                  <c:v>904</c:v>
                </c:pt>
                <c:pt idx="130" formatCode="General">
                  <c:v>939</c:v>
                </c:pt>
                <c:pt idx="131" formatCode="General">
                  <c:v>945.25</c:v>
                </c:pt>
                <c:pt idx="132" formatCode="General">
                  <c:v>967</c:v>
                </c:pt>
                <c:pt idx="133" formatCode="General">
                  <c:v>965.5</c:v>
                </c:pt>
                <c:pt idx="134" formatCode="General">
                  <c:v>969.5</c:v>
                </c:pt>
                <c:pt idx="135" formatCode="General">
                  <c:v>977</c:v>
                </c:pt>
                <c:pt idx="136" formatCode="General">
                  <c:v>980.5</c:v>
                </c:pt>
                <c:pt idx="137" formatCode="General">
                  <c:v>971.25</c:v>
                </c:pt>
                <c:pt idx="138" formatCode="General">
                  <c:v>977.5</c:v>
                </c:pt>
                <c:pt idx="139" formatCode="General">
                  <c:v>984</c:v>
                </c:pt>
                <c:pt idx="140" formatCode="General">
                  <c:v>983</c:v>
                </c:pt>
                <c:pt idx="141" formatCode="General">
                  <c:v>977</c:v>
                </c:pt>
                <c:pt idx="142" formatCode="General">
                  <c:v>963</c:v>
                </c:pt>
                <c:pt idx="143" formatCode="General">
                  <c:v>959.5</c:v>
                </c:pt>
                <c:pt idx="144" formatCode="General">
                  <c:v>977</c:v>
                </c:pt>
                <c:pt idx="145" formatCode="General">
                  <c:v>977</c:v>
                </c:pt>
                <c:pt idx="146" formatCode="General">
                  <c:v>982</c:v>
                </c:pt>
                <c:pt idx="147" formatCode="General">
                  <c:v>996.5</c:v>
                </c:pt>
                <c:pt idx="148" formatCode="General">
                  <c:v>981.5</c:v>
                </c:pt>
                <c:pt idx="149" formatCode="General">
                  <c:v>977.75</c:v>
                </c:pt>
                <c:pt idx="150" formatCode="General">
                  <c:v>985.5</c:v>
                </c:pt>
                <c:pt idx="151" formatCode="General">
                  <c:v>986</c:v>
                </c:pt>
                <c:pt idx="152" formatCode="General">
                  <c:v>989</c:v>
                </c:pt>
                <c:pt idx="153" formatCode="General">
                  <c:v>995</c:v>
                </c:pt>
                <c:pt idx="154" formatCode="General">
                  <c:v>999</c:v>
                </c:pt>
                <c:pt idx="155">
                  <c:v>1000</c:v>
                </c:pt>
                <c:pt idx="156">
                  <c:v>1003.5</c:v>
                </c:pt>
                <c:pt idx="157">
                  <c:v>1003.5</c:v>
                </c:pt>
                <c:pt idx="158">
                  <c:v>1015.25</c:v>
                </c:pt>
                <c:pt idx="159">
                  <c:v>1005.5</c:v>
                </c:pt>
                <c:pt idx="160">
                  <c:v>1016.25</c:v>
                </c:pt>
                <c:pt idx="161">
                  <c:v>1014.25</c:v>
                </c:pt>
                <c:pt idx="162">
                  <c:v>1010.25</c:v>
                </c:pt>
                <c:pt idx="163">
                  <c:v>1007.5</c:v>
                </c:pt>
                <c:pt idx="164" formatCode="General">
                  <c:v>998</c:v>
                </c:pt>
                <c:pt idx="165">
                  <c:v>1002.5</c:v>
                </c:pt>
                <c:pt idx="166">
                  <c:v>1010.5</c:v>
                </c:pt>
                <c:pt idx="167">
                  <c:v>1013</c:v>
                </c:pt>
                <c:pt idx="168">
                  <c:v>1002</c:v>
                </c:pt>
                <c:pt idx="169">
                  <c:v>1002.5</c:v>
                </c:pt>
                <c:pt idx="170">
                  <c:v>1005.5</c:v>
                </c:pt>
                <c:pt idx="171">
                  <c:v>1004</c:v>
                </c:pt>
                <c:pt idx="172">
                  <c:v>1004</c:v>
                </c:pt>
                <c:pt idx="173">
                  <c:v>1011</c:v>
                </c:pt>
                <c:pt idx="174">
                  <c:v>1029</c:v>
                </c:pt>
                <c:pt idx="175">
                  <c:v>1027</c:v>
                </c:pt>
                <c:pt idx="176">
                  <c:v>1030</c:v>
                </c:pt>
                <c:pt idx="177">
                  <c:v>1023.5</c:v>
                </c:pt>
                <c:pt idx="178">
                  <c:v>1017</c:v>
                </c:pt>
                <c:pt idx="179" formatCode="General">
                  <c:v>986.5</c:v>
                </c:pt>
                <c:pt idx="180">
                  <c:v>1000</c:v>
                </c:pt>
                <c:pt idx="181" formatCode="General">
                  <c:v>999</c:v>
                </c:pt>
                <c:pt idx="182" formatCode="General">
                  <c:v>979.5</c:v>
                </c:pt>
                <c:pt idx="183" formatCode="General">
                  <c:v>960.5</c:v>
                </c:pt>
                <c:pt idx="184" formatCode="General">
                  <c:v>947</c:v>
                </c:pt>
                <c:pt idx="185" formatCode="General">
                  <c:v>935.5</c:v>
                </c:pt>
                <c:pt idx="186" formatCode="General">
                  <c:v>943</c:v>
                </c:pt>
                <c:pt idx="187" formatCode="General">
                  <c:v>942</c:v>
                </c:pt>
                <c:pt idx="188" formatCode="General">
                  <c:v>938.5</c:v>
                </c:pt>
                <c:pt idx="189" formatCode="General">
                  <c:v>937.5</c:v>
                </c:pt>
                <c:pt idx="190" formatCode="General">
                  <c:v>954</c:v>
                </c:pt>
                <c:pt idx="191" formatCode="General">
                  <c:v>957.5</c:v>
                </c:pt>
                <c:pt idx="192" formatCode="General">
                  <c:v>963</c:v>
                </c:pt>
                <c:pt idx="193" formatCode="General">
                  <c:v>964.5</c:v>
                </c:pt>
                <c:pt idx="194" formatCode="General">
                  <c:v>969.5</c:v>
                </c:pt>
                <c:pt idx="195" formatCode="General">
                  <c:v>971.5</c:v>
                </c:pt>
                <c:pt idx="196" formatCode="General">
                  <c:v>961</c:v>
                </c:pt>
                <c:pt idx="197" formatCode="General">
                  <c:v>960</c:v>
                </c:pt>
                <c:pt idx="198" formatCode="General">
                  <c:v>963.5</c:v>
                </c:pt>
                <c:pt idx="199" formatCode="General">
                  <c:v>963.5</c:v>
                </c:pt>
                <c:pt idx="200" formatCode="General">
                  <c:v>969</c:v>
                </c:pt>
                <c:pt idx="201" formatCode="General">
                  <c:v>952</c:v>
                </c:pt>
                <c:pt idx="202" formatCode="General">
                  <c:v>954</c:v>
                </c:pt>
                <c:pt idx="203" formatCode="General">
                  <c:v>948.5</c:v>
                </c:pt>
                <c:pt idx="204" formatCode="General">
                  <c:v>950</c:v>
                </c:pt>
                <c:pt idx="205" formatCode="General">
                  <c:v>949.5</c:v>
                </c:pt>
                <c:pt idx="206" formatCode="General">
                  <c:v>956.5</c:v>
                </c:pt>
                <c:pt idx="207" formatCode="General">
                  <c:v>961</c:v>
                </c:pt>
                <c:pt idx="208" formatCode="General">
                  <c:v>962</c:v>
                </c:pt>
                <c:pt idx="209" formatCode="General">
                  <c:v>958.5</c:v>
                </c:pt>
                <c:pt idx="210" formatCode="General">
                  <c:v>954</c:v>
                </c:pt>
                <c:pt idx="211" formatCode="General">
                  <c:v>954</c:v>
                </c:pt>
                <c:pt idx="212" formatCode="General">
                  <c:v>951</c:v>
                </c:pt>
                <c:pt idx="213" formatCode="General">
                  <c:v>938.5</c:v>
                </c:pt>
                <c:pt idx="214" formatCode="General">
                  <c:v>972.5</c:v>
                </c:pt>
                <c:pt idx="215" formatCode="General">
                  <c:v>973</c:v>
                </c:pt>
                <c:pt idx="216" formatCode="General">
                  <c:v>974</c:v>
                </c:pt>
                <c:pt idx="217" formatCode="General">
                  <c:v>986</c:v>
                </c:pt>
                <c:pt idx="218" formatCode="General">
                  <c:v>976</c:v>
                </c:pt>
                <c:pt idx="219" formatCode="General">
                  <c:v>968</c:v>
                </c:pt>
                <c:pt idx="220" formatCode="General">
                  <c:v>980</c:v>
                </c:pt>
                <c:pt idx="221" formatCode="General">
                  <c:v>973</c:v>
                </c:pt>
                <c:pt idx="222" formatCode="General">
                  <c:v>976</c:v>
                </c:pt>
                <c:pt idx="223" formatCode="General">
                  <c:v>961.5</c:v>
                </c:pt>
                <c:pt idx="224" formatCode="General">
                  <c:v>954.5</c:v>
                </c:pt>
                <c:pt idx="225" formatCode="General">
                  <c:v>950</c:v>
                </c:pt>
                <c:pt idx="226" formatCode="General">
                  <c:v>944.5</c:v>
                </c:pt>
                <c:pt idx="227" formatCode="General">
                  <c:v>945.5</c:v>
                </c:pt>
                <c:pt idx="228" formatCode="General">
                  <c:v>945.5</c:v>
                </c:pt>
                <c:pt idx="229" formatCode="General">
                  <c:v>929.5</c:v>
                </c:pt>
                <c:pt idx="230" formatCode="General">
                  <c:v>927.5</c:v>
                </c:pt>
                <c:pt idx="231" formatCode="General">
                  <c:v>897.5</c:v>
                </c:pt>
                <c:pt idx="232" formatCode="General">
                  <c:v>904.5</c:v>
                </c:pt>
                <c:pt idx="233" formatCode="General">
                  <c:v>914</c:v>
                </c:pt>
                <c:pt idx="234" formatCode="General">
                  <c:v>913</c:v>
                </c:pt>
                <c:pt idx="235" formatCode="General">
                  <c:v>919</c:v>
                </c:pt>
                <c:pt idx="236" formatCode="General">
                  <c:v>904.5</c:v>
                </c:pt>
                <c:pt idx="237" formatCode="General">
                  <c:v>911</c:v>
                </c:pt>
                <c:pt idx="238" formatCode="General">
                  <c:v>916.5</c:v>
                </c:pt>
                <c:pt idx="239" formatCode="General">
                  <c:v>922</c:v>
                </c:pt>
                <c:pt idx="240" formatCode="General">
                  <c:v>923</c:v>
                </c:pt>
                <c:pt idx="241" formatCode="General">
                  <c:v>930</c:v>
                </c:pt>
                <c:pt idx="242" formatCode="General">
                  <c:v>940</c:v>
                </c:pt>
                <c:pt idx="243" formatCode="General">
                  <c:v>947</c:v>
                </c:pt>
                <c:pt idx="244" formatCode="General">
                  <c:v>933</c:v>
                </c:pt>
                <c:pt idx="245" formatCode="General">
                  <c:v>943.5</c:v>
                </c:pt>
                <c:pt idx="246" formatCode="General">
                  <c:v>943.5</c:v>
                </c:pt>
                <c:pt idx="247" formatCode="General">
                  <c:v>948</c:v>
                </c:pt>
                <c:pt idx="248" formatCode="General">
                  <c:v>945</c:v>
                </c:pt>
                <c:pt idx="249" formatCode="General">
                  <c:v>949</c:v>
                </c:pt>
                <c:pt idx="250" formatCode="General">
                  <c:v>947</c:v>
                </c:pt>
                <c:pt idx="251" formatCode="General">
                  <c:v>960.5</c:v>
                </c:pt>
                <c:pt idx="252" formatCode="General">
                  <c:v>961</c:v>
                </c:pt>
                <c:pt idx="253" formatCode="General">
                  <c:v>956.5</c:v>
                </c:pt>
                <c:pt idx="254" formatCode="General">
                  <c:v>939.5</c:v>
                </c:pt>
                <c:pt idx="255" formatCode="General">
                  <c:v>948.5</c:v>
                </c:pt>
                <c:pt idx="256" formatCode="General">
                  <c:v>932</c:v>
                </c:pt>
                <c:pt idx="257" formatCode="General">
                  <c:v>954.5</c:v>
                </c:pt>
                <c:pt idx="258" formatCode="General">
                  <c:v>953</c:v>
                </c:pt>
                <c:pt idx="259" formatCode="General">
                  <c:v>954</c:v>
                </c:pt>
                <c:pt idx="260" formatCode="General">
                  <c:v>961</c:v>
                </c:pt>
                <c:pt idx="261" formatCode="General">
                  <c:v>944.5</c:v>
                </c:pt>
                <c:pt idx="262" formatCode="General">
                  <c:v>938</c:v>
                </c:pt>
                <c:pt idx="263" formatCode="General">
                  <c:v>938.5</c:v>
                </c:pt>
                <c:pt idx="264" formatCode="General">
                  <c:v>940.5</c:v>
                </c:pt>
                <c:pt idx="265" formatCode="General">
                  <c:v>942.5</c:v>
                </c:pt>
                <c:pt idx="266" formatCode="General">
                  <c:v>926</c:v>
                </c:pt>
                <c:pt idx="267" formatCode="General">
                  <c:v>939.5</c:v>
                </c:pt>
                <c:pt idx="268" formatCode="General">
                  <c:v>923</c:v>
                </c:pt>
                <c:pt idx="269" formatCode="General">
                  <c:v>929.5</c:v>
                </c:pt>
                <c:pt idx="270" formatCode="General">
                  <c:v>929.5</c:v>
                </c:pt>
                <c:pt idx="271" formatCode="General">
                  <c:v>927</c:v>
                </c:pt>
                <c:pt idx="272" formatCode="General">
                  <c:v>923.5</c:v>
                </c:pt>
                <c:pt idx="273" formatCode="General">
                  <c:v>928.5</c:v>
                </c:pt>
                <c:pt idx="274" formatCode="General">
                  <c:v>925.75</c:v>
                </c:pt>
                <c:pt idx="275" formatCode="General">
                  <c:v>928.5</c:v>
                </c:pt>
                <c:pt idx="276" formatCode="General">
                  <c:v>918</c:v>
                </c:pt>
                <c:pt idx="277" formatCode="General">
                  <c:v>921.5</c:v>
                </c:pt>
                <c:pt idx="278" formatCode="General">
                  <c:v>922</c:v>
                </c:pt>
                <c:pt idx="279" formatCode="General">
                  <c:v>922</c:v>
                </c:pt>
                <c:pt idx="280" formatCode="General">
                  <c:v>926</c:v>
                </c:pt>
                <c:pt idx="281" formatCode="General">
                  <c:v>926</c:v>
                </c:pt>
                <c:pt idx="282" formatCode="General">
                  <c:v>926.5</c:v>
                </c:pt>
                <c:pt idx="283" formatCode="General">
                  <c:v>907.5</c:v>
                </c:pt>
                <c:pt idx="284" formatCode="General">
                  <c:v>915</c:v>
                </c:pt>
                <c:pt idx="285" formatCode="General">
                  <c:v>911</c:v>
                </c:pt>
                <c:pt idx="286" formatCode="General">
                  <c:v>912.5</c:v>
                </c:pt>
                <c:pt idx="287" formatCode="General">
                  <c:v>908.5</c:v>
                </c:pt>
                <c:pt idx="288" formatCode="General">
                  <c:v>908.5</c:v>
                </c:pt>
                <c:pt idx="289" formatCode="General">
                  <c:v>902.25</c:v>
                </c:pt>
                <c:pt idx="290" formatCode="General">
                  <c:v>903.5</c:v>
                </c:pt>
                <c:pt idx="291" formatCode="General">
                  <c:v>919</c:v>
                </c:pt>
                <c:pt idx="292" formatCode="General">
                  <c:v>906.5</c:v>
                </c:pt>
                <c:pt idx="293" formatCode="General">
                  <c:v>920.5</c:v>
                </c:pt>
                <c:pt idx="294" formatCode="General">
                  <c:v>921.5</c:v>
                </c:pt>
                <c:pt idx="295" formatCode="General">
                  <c:v>926.5</c:v>
                </c:pt>
                <c:pt idx="296" formatCode="General">
                  <c:v>927</c:v>
                </c:pt>
                <c:pt idx="297" formatCode="General">
                  <c:v>920.5</c:v>
                </c:pt>
                <c:pt idx="298" formatCode="General">
                  <c:v>927.5</c:v>
                </c:pt>
                <c:pt idx="299" formatCode="General">
                  <c:v>936</c:v>
                </c:pt>
                <c:pt idx="300" formatCode="General">
                  <c:v>935.5</c:v>
                </c:pt>
                <c:pt idx="301" formatCode="General">
                  <c:v>930.5</c:v>
                </c:pt>
                <c:pt idx="302" formatCode="General">
                  <c:v>928</c:v>
                </c:pt>
                <c:pt idx="303" formatCode="General">
                  <c:v>931.5</c:v>
                </c:pt>
                <c:pt idx="304" formatCode="General">
                  <c:v>923.5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8-461B-8022-9463266AA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966543"/>
        <c:axId val="1887972607"/>
      </c:lineChart>
      <c:dateAx>
        <c:axId val="125996654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7972607"/>
        <c:crosses val="autoZero"/>
        <c:auto val="1"/>
        <c:lblOffset val="100"/>
        <c:baseTimeUnit val="days"/>
      </c:dateAx>
      <c:valAx>
        <c:axId val="1887972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996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465363</xdr:colOff>
      <xdr:row>2</xdr:row>
      <xdr:rowOff>65315</xdr:rowOff>
    </xdr:from>
    <xdr:to>
      <xdr:col>15</xdr:col>
      <xdr:colOff>691242</xdr:colOff>
      <xdr:row>20</xdr:row>
      <xdr:rowOff>163285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6A6CE3-DC12-4896-AB84-2E3342C34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63"/>
  <sheetViews>
    <sheetView showGridLines="0" tabSelected="1" topLeftCell="D1" workbookViewId="0">
      <selection activeCell="E12" sqref="E12"/>
    </sheetView>
  </sheetViews>
  <sheetFormatPr baseColWidth="10" defaultRowHeight="14.6" x14ac:dyDescent="0.4"/>
  <cols>
    <col min="1" max="2" width="0" hidden="1" customWidth="1"/>
    <col min="3" max="3" width="13.23046875" hidden="1" customWidth="1"/>
    <col min="4" max="4" width="14.61328125" bestFit="1" customWidth="1"/>
    <col min="5" max="5" width="36.84375" bestFit="1" customWidth="1"/>
    <col min="7" max="7" width="12.3828125" bestFit="1" customWidth="1"/>
    <col min="9" max="9" width="18.07421875" bestFit="1" customWidth="1"/>
  </cols>
  <sheetData>
    <row r="2" spans="4:12" x14ac:dyDescent="0.4">
      <c r="H2" t="s">
        <v>20</v>
      </c>
    </row>
    <row r="3" spans="4:12" x14ac:dyDescent="0.4">
      <c r="D3" t="s">
        <v>10</v>
      </c>
      <c r="E3" s="7">
        <v>43035</v>
      </c>
      <c r="G3" t="s">
        <v>9</v>
      </c>
      <c r="H3">
        <v>0.21</v>
      </c>
      <c r="I3" s="1"/>
    </row>
    <row r="4" spans="4:12" x14ac:dyDescent="0.4">
      <c r="D4" t="s">
        <v>11</v>
      </c>
      <c r="E4" s="7">
        <f ca="1">TODAY()</f>
        <v>42944</v>
      </c>
      <c r="G4" t="s">
        <v>21</v>
      </c>
      <c r="H4">
        <f>1/100</f>
        <v>0.01</v>
      </c>
      <c r="I4" s="1"/>
      <c r="J4" s="2"/>
      <c r="K4" s="2"/>
      <c r="L4" s="2"/>
    </row>
    <row r="5" spans="4:12" x14ac:dyDescent="0.4">
      <c r="D5" t="s">
        <v>12</v>
      </c>
      <c r="E5">
        <f ca="1">E3-E4-1-6</f>
        <v>84</v>
      </c>
      <c r="G5" t="s">
        <v>22</v>
      </c>
      <c r="H5" s="2">
        <f>H3/H4</f>
        <v>21</v>
      </c>
      <c r="I5" s="1"/>
      <c r="K5" s="2"/>
    </row>
    <row r="6" spans="4:12" x14ac:dyDescent="0.4">
      <c r="F6" s="13"/>
      <c r="H6" s="2"/>
      <c r="I6" s="1"/>
      <c r="J6" s="2"/>
      <c r="K6" s="2"/>
      <c r="L6" s="2"/>
    </row>
    <row r="7" spans="4:12" x14ac:dyDescent="0.4">
      <c r="D7" t="s">
        <v>13</v>
      </c>
      <c r="E7">
        <v>0</v>
      </c>
      <c r="H7" s="2"/>
      <c r="I7" s="1"/>
      <c r="K7" s="2"/>
    </row>
    <row r="8" spans="4:12" x14ac:dyDescent="0.4">
      <c r="D8" t="s">
        <v>14</v>
      </c>
      <c r="E8" s="12">
        <v>0.2102</v>
      </c>
      <c r="F8" s="2"/>
      <c r="I8" s="1"/>
      <c r="K8" s="2"/>
    </row>
    <row r="9" spans="4:12" x14ac:dyDescent="0.4">
      <c r="D9" t="s">
        <v>6</v>
      </c>
      <c r="E9" s="14">
        <f>Daten!F307</f>
        <v>923.5</v>
      </c>
      <c r="F9" s="2"/>
      <c r="H9" s="2"/>
      <c r="I9" s="1"/>
      <c r="J9" s="2"/>
      <c r="K9" s="2"/>
      <c r="L9" s="2"/>
    </row>
    <row r="10" spans="4:12" x14ac:dyDescent="0.4">
      <c r="D10" t="s">
        <v>3</v>
      </c>
      <c r="E10">
        <v>950</v>
      </c>
      <c r="H10" s="2"/>
      <c r="I10" s="1"/>
      <c r="K10" s="2"/>
    </row>
    <row r="11" spans="4:12" x14ac:dyDescent="0.4">
      <c r="I11" s="1"/>
      <c r="K11" s="2"/>
    </row>
    <row r="12" spans="4:12" x14ac:dyDescent="0.4">
      <c r="D12" s="2" t="s">
        <v>15</v>
      </c>
      <c r="E12" s="4">
        <f ca="1">_xll.FLOsimula_TemporalS_WPmodel(E9,0.008,0,1,0,"platinum_price",E21)</f>
        <v>923.5</v>
      </c>
      <c r="H12" s="2"/>
      <c r="I12" s="1"/>
      <c r="K12" s="2"/>
    </row>
    <row r="13" spans="4:12" x14ac:dyDescent="0.4">
      <c r="D13" t="s">
        <v>16</v>
      </c>
      <c r="E13" s="6">
        <f ca="1">EXP(-E7*E21)*MAX(0,FLO_i_platinum_price-E10)+_xll.FLOsimula_output("Call_Price_WP")</f>
        <v>0</v>
      </c>
      <c r="F13" s="2"/>
      <c r="H13" s="2"/>
      <c r="I13" s="5"/>
      <c r="K13" s="2"/>
      <c r="L13" s="2"/>
    </row>
    <row r="14" spans="4:12" x14ac:dyDescent="0.4">
      <c r="H14" s="2"/>
      <c r="I14" s="5"/>
      <c r="K14" s="2"/>
      <c r="L14" s="2"/>
    </row>
    <row r="15" spans="4:12" x14ac:dyDescent="0.4">
      <c r="D15" t="s">
        <v>1</v>
      </c>
      <c r="E15">
        <f>E10</f>
        <v>950</v>
      </c>
      <c r="F15" s="2"/>
      <c r="H15" s="2"/>
      <c r="I15" s="1"/>
      <c r="K15" s="2"/>
    </row>
    <row r="16" spans="4:12" x14ac:dyDescent="0.4">
      <c r="D16" t="s">
        <v>19</v>
      </c>
      <c r="E16" s="4">
        <f ca="1">_xll.FLOsimula_TemporalS_ARCHmodel(70.59,0.3684,"ARCH_time",E21)</f>
        <v>8.4017855245179884</v>
      </c>
      <c r="H16" s="2"/>
      <c r="I16" s="2"/>
      <c r="L16" s="2"/>
    </row>
    <row r="17" spans="4:11" x14ac:dyDescent="0.4">
      <c r="D17" t="s">
        <v>2</v>
      </c>
      <c r="E17" s="11">
        <f ca="1">E9+FLO_i_ARCH_time+_xll.FLOsimula_output("end_price")</f>
        <v>931.901785524518</v>
      </c>
      <c r="G17" s="3"/>
      <c r="I17" s="1"/>
      <c r="K17" s="2"/>
    </row>
    <row r="18" spans="4:11" x14ac:dyDescent="0.4">
      <c r="D18" t="s">
        <v>17</v>
      </c>
      <c r="E18" s="6">
        <f ca="1">EXP(-E7*E21)*MAX(0,FLO_o_end_price-E10)+_xll.FLOsimula_output("Call_Price_ARCH")</f>
        <v>0</v>
      </c>
      <c r="F18" s="2"/>
      <c r="H18" s="2"/>
      <c r="I18" s="1"/>
      <c r="J18" s="2"/>
    </row>
    <row r="20" spans="4:11" x14ac:dyDescent="0.4">
      <c r="D20" t="s">
        <v>4</v>
      </c>
      <c r="E20" s="4">
        <f ca="1">_xll.FLOsimula_Normal(0,1,"SNormal")</f>
        <v>0</v>
      </c>
    </row>
    <row r="21" spans="4:11" x14ac:dyDescent="0.4">
      <c r="D21" t="s">
        <v>0</v>
      </c>
      <c r="E21">
        <f ca="1">E5</f>
        <v>84</v>
      </c>
    </row>
    <row r="22" spans="4:11" x14ac:dyDescent="0.4">
      <c r="D22" t="s">
        <v>7</v>
      </c>
      <c r="E22">
        <f ca="1">E21/365</f>
        <v>0.23013698630136986</v>
      </c>
    </row>
    <row r="24" spans="4:11" x14ac:dyDescent="0.4">
      <c r="D24" t="s">
        <v>5</v>
      </c>
      <c r="E24">
        <f ca="1">E9*EXP((E7-0.5*E8^2)*E22+E8*SQRT(E22)*FLO_i_SNormal)</f>
        <v>918.81666527225445</v>
      </c>
    </row>
    <row r="25" spans="4:11" hidden="1" x14ac:dyDescent="0.4">
      <c r="D25" t="s">
        <v>5</v>
      </c>
      <c r="E25" s="6">
        <f ca="1">E24+_xll.FLOsimula_output("Price_Call_Me")</f>
        <v>918.81666527225445</v>
      </c>
    </row>
    <row r="26" spans="4:11" hidden="1" x14ac:dyDescent="0.4">
      <c r="D26" t="s">
        <v>8</v>
      </c>
      <c r="E26">
        <f ca="1">EXP(-E7*E21)*MAX(0,FLO_o_Price_Call_Me-E10)</f>
        <v>0</v>
      </c>
    </row>
    <row r="27" spans="4:11" x14ac:dyDescent="0.4">
      <c r="D27" t="s">
        <v>18</v>
      </c>
      <c r="E27" s="6">
        <f ca="1">E26+_xll.FLOsimula_output("Call_Price_BS")</f>
        <v>0</v>
      </c>
    </row>
    <row r="45" spans="9:11" x14ac:dyDescent="0.4">
      <c r="I45" s="1"/>
      <c r="K45" s="2"/>
    </row>
    <row r="46" spans="9:11" x14ac:dyDescent="0.4">
      <c r="I46" s="1"/>
      <c r="K46" s="2"/>
    </row>
    <row r="47" spans="9:11" x14ac:dyDescent="0.4">
      <c r="I47" s="1"/>
      <c r="K47" s="2"/>
    </row>
    <row r="48" spans="9:11" x14ac:dyDescent="0.4">
      <c r="I48" s="1"/>
      <c r="K48" s="2"/>
    </row>
    <row r="49" spans="9:11" x14ac:dyDescent="0.4">
      <c r="I49" s="1"/>
      <c r="K49" s="2"/>
    </row>
    <row r="50" spans="9:11" x14ac:dyDescent="0.4">
      <c r="I50" s="1"/>
      <c r="K50" s="2"/>
    </row>
    <row r="51" spans="9:11" x14ac:dyDescent="0.4">
      <c r="I51" s="1"/>
      <c r="K51" s="2"/>
    </row>
    <row r="52" spans="9:11" x14ac:dyDescent="0.4">
      <c r="I52" s="1"/>
      <c r="K52" s="2"/>
    </row>
    <row r="53" spans="9:11" x14ac:dyDescent="0.4">
      <c r="I53" s="1"/>
      <c r="K53" s="2"/>
    </row>
    <row r="54" spans="9:11" x14ac:dyDescent="0.4">
      <c r="I54" s="1"/>
      <c r="K54" s="2"/>
    </row>
    <row r="55" spans="9:11" x14ac:dyDescent="0.4">
      <c r="I55" s="1"/>
      <c r="K55" s="2"/>
    </row>
    <row r="56" spans="9:11" x14ac:dyDescent="0.4">
      <c r="I56" s="1"/>
      <c r="K56" s="2"/>
    </row>
    <row r="57" spans="9:11" x14ac:dyDescent="0.4">
      <c r="I57" s="1"/>
      <c r="K57" s="2"/>
    </row>
    <row r="58" spans="9:11" x14ac:dyDescent="0.4">
      <c r="I58" s="1"/>
      <c r="K58" s="2"/>
    </row>
    <row r="59" spans="9:11" x14ac:dyDescent="0.4">
      <c r="I59" s="1"/>
      <c r="K59" s="2"/>
    </row>
    <row r="60" spans="9:11" x14ac:dyDescent="0.4">
      <c r="I60" s="1"/>
      <c r="K60" s="2"/>
    </row>
    <row r="61" spans="9:11" x14ac:dyDescent="0.4">
      <c r="I61" s="1"/>
      <c r="K61" s="2"/>
    </row>
    <row r="62" spans="9:11" x14ac:dyDescent="0.4">
      <c r="I62" s="1"/>
      <c r="K62" s="2"/>
    </row>
    <row r="63" spans="9:11" x14ac:dyDescent="0.4">
      <c r="I63" s="1"/>
      <c r="K63" s="2"/>
    </row>
    <row r="64" spans="9:11" x14ac:dyDescent="0.4">
      <c r="I64" s="1"/>
      <c r="K64" s="2"/>
    </row>
    <row r="65" spans="9:11" x14ac:dyDescent="0.4">
      <c r="I65" s="1"/>
      <c r="K65" s="2"/>
    </row>
    <row r="66" spans="9:11" x14ac:dyDescent="0.4">
      <c r="I66" s="1"/>
      <c r="K66" s="2"/>
    </row>
    <row r="67" spans="9:11" x14ac:dyDescent="0.4">
      <c r="I67" s="1"/>
      <c r="K67" s="2"/>
    </row>
    <row r="68" spans="9:11" x14ac:dyDescent="0.4">
      <c r="I68" s="1"/>
      <c r="K68" s="2"/>
    </row>
    <row r="69" spans="9:11" x14ac:dyDescent="0.4">
      <c r="I69" s="1"/>
      <c r="K69" s="2"/>
    </row>
    <row r="70" spans="9:11" x14ac:dyDescent="0.4">
      <c r="I70" s="1"/>
      <c r="K70" s="2"/>
    </row>
    <row r="71" spans="9:11" x14ac:dyDescent="0.4">
      <c r="I71" s="1"/>
      <c r="K71" s="2"/>
    </row>
    <row r="72" spans="9:11" x14ac:dyDescent="0.4">
      <c r="I72" s="1"/>
      <c r="K72" s="2"/>
    </row>
    <row r="73" spans="9:11" x14ac:dyDescent="0.4">
      <c r="I73" s="1"/>
      <c r="K73" s="2"/>
    </row>
    <row r="74" spans="9:11" x14ac:dyDescent="0.4">
      <c r="I74" s="1"/>
      <c r="K74" s="2"/>
    </row>
    <row r="75" spans="9:11" x14ac:dyDescent="0.4">
      <c r="I75" s="1"/>
      <c r="K75" s="2"/>
    </row>
    <row r="76" spans="9:11" x14ac:dyDescent="0.4">
      <c r="I76" s="1"/>
      <c r="K76" s="2"/>
    </row>
    <row r="77" spans="9:11" x14ac:dyDescent="0.4">
      <c r="I77" s="1"/>
      <c r="K77" s="2"/>
    </row>
    <row r="78" spans="9:11" x14ac:dyDescent="0.4">
      <c r="I78" s="1"/>
      <c r="K78" s="2"/>
    </row>
    <row r="79" spans="9:11" x14ac:dyDescent="0.4">
      <c r="I79" s="1"/>
      <c r="K79" s="2"/>
    </row>
    <row r="80" spans="9:11" x14ac:dyDescent="0.4">
      <c r="I80" s="1"/>
      <c r="K80" s="2"/>
    </row>
    <row r="81" spans="9:11" x14ac:dyDescent="0.4">
      <c r="I81" s="1"/>
      <c r="K81" s="2"/>
    </row>
    <row r="82" spans="9:11" x14ac:dyDescent="0.4">
      <c r="I82" s="1"/>
      <c r="K82" s="2"/>
    </row>
    <row r="83" spans="9:11" x14ac:dyDescent="0.4">
      <c r="I83" s="1"/>
      <c r="K83" s="2"/>
    </row>
    <row r="84" spans="9:11" x14ac:dyDescent="0.4">
      <c r="I84" s="1"/>
      <c r="K84" s="2"/>
    </row>
    <row r="85" spans="9:11" x14ac:dyDescent="0.4">
      <c r="I85" s="1"/>
      <c r="K85" s="2"/>
    </row>
    <row r="86" spans="9:11" x14ac:dyDescent="0.4">
      <c r="I86" s="1"/>
      <c r="K86" s="2"/>
    </row>
    <row r="87" spans="9:11" x14ac:dyDescent="0.4">
      <c r="I87" s="1"/>
      <c r="K87" s="2"/>
    </row>
    <row r="88" spans="9:11" x14ac:dyDescent="0.4">
      <c r="I88" s="1"/>
      <c r="K88" s="2"/>
    </row>
    <row r="89" spans="9:11" x14ac:dyDescent="0.4">
      <c r="I89" s="1"/>
      <c r="K89" s="2"/>
    </row>
    <row r="90" spans="9:11" x14ac:dyDescent="0.4">
      <c r="I90" s="1"/>
      <c r="K90" s="2"/>
    </row>
    <row r="91" spans="9:11" x14ac:dyDescent="0.4">
      <c r="I91" s="1"/>
      <c r="K91" s="2"/>
    </row>
    <row r="92" spans="9:11" x14ac:dyDescent="0.4">
      <c r="I92" s="1"/>
      <c r="K92" s="2"/>
    </row>
    <row r="93" spans="9:11" x14ac:dyDescent="0.4">
      <c r="I93" s="1"/>
      <c r="K93" s="2"/>
    </row>
    <row r="94" spans="9:11" x14ac:dyDescent="0.4">
      <c r="I94" s="1"/>
      <c r="K94" s="2"/>
    </row>
    <row r="95" spans="9:11" x14ac:dyDescent="0.4">
      <c r="I95" s="1"/>
      <c r="K95" s="2"/>
    </row>
    <row r="96" spans="9:11" x14ac:dyDescent="0.4">
      <c r="I96" s="1"/>
      <c r="K96" s="2"/>
    </row>
    <row r="97" spans="9:11" x14ac:dyDescent="0.4">
      <c r="I97" s="1"/>
      <c r="K97" s="2"/>
    </row>
    <row r="98" spans="9:11" x14ac:dyDescent="0.4">
      <c r="I98" s="1"/>
      <c r="K98" s="2"/>
    </row>
    <row r="99" spans="9:11" x14ac:dyDescent="0.4">
      <c r="I99" s="1"/>
      <c r="K99" s="2"/>
    </row>
    <row r="100" spans="9:11" x14ac:dyDescent="0.4">
      <c r="I100" s="1"/>
      <c r="K100" s="2"/>
    </row>
    <row r="101" spans="9:11" x14ac:dyDescent="0.4">
      <c r="I101" s="1"/>
      <c r="K101" s="2"/>
    </row>
    <row r="102" spans="9:11" x14ac:dyDescent="0.4">
      <c r="I102" s="1"/>
      <c r="K102" s="2"/>
    </row>
    <row r="103" spans="9:11" x14ac:dyDescent="0.4">
      <c r="I103" s="1"/>
      <c r="K103" s="2"/>
    </row>
    <row r="104" spans="9:11" x14ac:dyDescent="0.4">
      <c r="I104" s="1"/>
      <c r="K104" s="2"/>
    </row>
    <row r="105" spans="9:11" x14ac:dyDescent="0.4">
      <c r="I105" s="1"/>
      <c r="K105" s="2"/>
    </row>
    <row r="106" spans="9:11" x14ac:dyDescent="0.4">
      <c r="I106" s="1"/>
      <c r="K106" s="2"/>
    </row>
    <row r="107" spans="9:11" x14ac:dyDescent="0.4">
      <c r="I107" s="1"/>
      <c r="K107" s="2"/>
    </row>
    <row r="108" spans="9:11" x14ac:dyDescent="0.4">
      <c r="I108" s="1"/>
      <c r="K108" s="2"/>
    </row>
    <row r="109" spans="9:11" x14ac:dyDescent="0.4">
      <c r="I109" s="1"/>
      <c r="K109" s="2"/>
    </row>
    <row r="110" spans="9:11" x14ac:dyDescent="0.4">
      <c r="I110" s="1"/>
      <c r="K110" s="2"/>
    </row>
    <row r="111" spans="9:11" x14ac:dyDescent="0.4">
      <c r="I111" s="1"/>
      <c r="K111" s="2"/>
    </row>
    <row r="112" spans="9:11" x14ac:dyDescent="0.4">
      <c r="I112" s="1"/>
      <c r="K112" s="2"/>
    </row>
    <row r="113" spans="9:11" x14ac:dyDescent="0.4">
      <c r="I113" s="1"/>
      <c r="K113" s="2"/>
    </row>
    <row r="114" spans="9:11" x14ac:dyDescent="0.4">
      <c r="I114" s="1"/>
      <c r="K114" s="2"/>
    </row>
    <row r="115" spans="9:11" x14ac:dyDescent="0.4">
      <c r="I115" s="1"/>
      <c r="K115" s="2"/>
    </row>
    <row r="116" spans="9:11" x14ac:dyDescent="0.4">
      <c r="I116" s="1"/>
      <c r="K116" s="2"/>
    </row>
    <row r="117" spans="9:11" x14ac:dyDescent="0.4">
      <c r="I117" s="1"/>
      <c r="K117" s="2"/>
    </row>
    <row r="118" spans="9:11" x14ac:dyDescent="0.4">
      <c r="I118" s="1"/>
      <c r="K118" s="2"/>
    </row>
    <row r="119" spans="9:11" x14ac:dyDescent="0.4">
      <c r="I119" s="1"/>
      <c r="K119" s="2"/>
    </row>
    <row r="120" spans="9:11" x14ac:dyDescent="0.4">
      <c r="I120" s="1"/>
      <c r="K120" s="2"/>
    </row>
    <row r="121" spans="9:11" x14ac:dyDescent="0.4">
      <c r="I121" s="1"/>
      <c r="K121" s="2"/>
    </row>
    <row r="122" spans="9:11" x14ac:dyDescent="0.4">
      <c r="I122" s="1"/>
      <c r="K122" s="2"/>
    </row>
    <row r="123" spans="9:11" x14ac:dyDescent="0.4">
      <c r="I123" s="1"/>
      <c r="K123" s="2"/>
    </row>
    <row r="124" spans="9:11" x14ac:dyDescent="0.4">
      <c r="I124" s="1"/>
      <c r="K124" s="2"/>
    </row>
    <row r="125" spans="9:11" x14ac:dyDescent="0.4">
      <c r="I125" s="1"/>
      <c r="K125" s="2"/>
    </row>
    <row r="126" spans="9:11" x14ac:dyDescent="0.4">
      <c r="I126" s="1"/>
      <c r="K126" s="2"/>
    </row>
    <row r="127" spans="9:11" x14ac:dyDescent="0.4">
      <c r="I127" s="1"/>
      <c r="K127" s="2"/>
    </row>
    <row r="128" spans="9:11" x14ac:dyDescent="0.4">
      <c r="I128" s="1"/>
      <c r="K128" s="2"/>
    </row>
    <row r="129" spans="9:11" x14ac:dyDescent="0.4">
      <c r="I129" s="1"/>
      <c r="K129" s="2"/>
    </row>
    <row r="130" spans="9:11" x14ac:dyDescent="0.4">
      <c r="I130" s="1"/>
      <c r="K130" s="2"/>
    </row>
    <row r="131" spans="9:11" x14ac:dyDescent="0.4">
      <c r="I131" s="1"/>
      <c r="K131" s="2"/>
    </row>
    <row r="132" spans="9:11" x14ac:dyDescent="0.4">
      <c r="I132" s="1"/>
      <c r="K132" s="2"/>
    </row>
    <row r="133" spans="9:11" x14ac:dyDescent="0.4">
      <c r="I133" s="1"/>
      <c r="K133" s="2"/>
    </row>
    <row r="134" spans="9:11" x14ac:dyDescent="0.4">
      <c r="I134" s="1"/>
      <c r="K134" s="2"/>
    </row>
    <row r="135" spans="9:11" x14ac:dyDescent="0.4">
      <c r="I135" s="1"/>
      <c r="K135" s="2"/>
    </row>
    <row r="136" spans="9:11" x14ac:dyDescent="0.4">
      <c r="I136" s="1"/>
      <c r="K136" s="2"/>
    </row>
    <row r="137" spans="9:11" x14ac:dyDescent="0.4">
      <c r="I137" s="1"/>
      <c r="K137" s="2"/>
    </row>
    <row r="138" spans="9:11" x14ac:dyDescent="0.4">
      <c r="I138" s="1"/>
      <c r="K138" s="2"/>
    </row>
    <row r="139" spans="9:11" x14ac:dyDescent="0.4">
      <c r="I139" s="1"/>
      <c r="K139" s="2"/>
    </row>
    <row r="140" spans="9:11" x14ac:dyDescent="0.4">
      <c r="I140" s="1"/>
      <c r="K140" s="2"/>
    </row>
    <row r="141" spans="9:11" x14ac:dyDescent="0.4">
      <c r="I141" s="1"/>
      <c r="K141" s="2"/>
    </row>
    <row r="142" spans="9:11" x14ac:dyDescent="0.4">
      <c r="I142" s="1"/>
      <c r="K142" s="2"/>
    </row>
    <row r="143" spans="9:11" x14ac:dyDescent="0.4">
      <c r="I143" s="1"/>
      <c r="K143" s="2"/>
    </row>
    <row r="144" spans="9:11" x14ac:dyDescent="0.4">
      <c r="I144" s="1"/>
      <c r="K144" s="2"/>
    </row>
    <row r="145" spans="9:11" x14ac:dyDescent="0.4">
      <c r="I145" s="1"/>
      <c r="K145" s="2"/>
    </row>
    <row r="146" spans="9:11" x14ac:dyDescent="0.4">
      <c r="I146" s="1"/>
      <c r="K146" s="2"/>
    </row>
    <row r="147" spans="9:11" x14ac:dyDescent="0.4">
      <c r="I147" s="1"/>
      <c r="K147" s="2"/>
    </row>
    <row r="148" spans="9:11" x14ac:dyDescent="0.4">
      <c r="I148" s="1"/>
      <c r="K148" s="2"/>
    </row>
    <row r="149" spans="9:11" x14ac:dyDescent="0.4">
      <c r="I149" s="1"/>
      <c r="K149" s="2"/>
    </row>
    <row r="150" spans="9:11" x14ac:dyDescent="0.4">
      <c r="I150" s="1"/>
      <c r="K150" s="2"/>
    </row>
    <row r="151" spans="9:11" x14ac:dyDescent="0.4">
      <c r="I151" s="1"/>
      <c r="K151" s="2"/>
    </row>
    <row r="152" spans="9:11" x14ac:dyDescent="0.4">
      <c r="I152" s="1"/>
      <c r="K152" s="2"/>
    </row>
    <row r="153" spans="9:11" x14ac:dyDescent="0.4">
      <c r="I153" s="1"/>
      <c r="K153" s="2"/>
    </row>
    <row r="154" spans="9:11" x14ac:dyDescent="0.4">
      <c r="I154" s="1"/>
      <c r="K154" s="2"/>
    </row>
    <row r="155" spans="9:11" x14ac:dyDescent="0.4">
      <c r="I155" s="1"/>
      <c r="K155" s="2"/>
    </row>
    <row r="156" spans="9:11" x14ac:dyDescent="0.4">
      <c r="I156" s="1"/>
      <c r="K156" s="2"/>
    </row>
    <row r="157" spans="9:11" x14ac:dyDescent="0.4">
      <c r="I157" s="1"/>
      <c r="K157" s="2"/>
    </row>
    <row r="158" spans="9:11" x14ac:dyDescent="0.4">
      <c r="I158" s="1"/>
      <c r="K158" s="2"/>
    </row>
    <row r="159" spans="9:11" x14ac:dyDescent="0.4">
      <c r="I159" s="1"/>
      <c r="K159" s="2"/>
    </row>
    <row r="160" spans="9:11" x14ac:dyDescent="0.4">
      <c r="I160" s="1"/>
      <c r="K160" s="2"/>
    </row>
    <row r="161" spans="9:11" x14ac:dyDescent="0.4">
      <c r="I161" s="1"/>
      <c r="K161" s="2"/>
    </row>
    <row r="162" spans="9:11" x14ac:dyDescent="0.4">
      <c r="I162" s="1"/>
      <c r="K162" s="2"/>
    </row>
    <row r="163" spans="9:11" x14ac:dyDescent="0.4">
      <c r="I163" s="1"/>
      <c r="K163" s="2"/>
    </row>
    <row r="164" spans="9:11" x14ac:dyDescent="0.4">
      <c r="I164" s="1"/>
      <c r="K164" s="2"/>
    </row>
    <row r="165" spans="9:11" x14ac:dyDescent="0.4">
      <c r="I165" s="1"/>
      <c r="K165" s="2"/>
    </row>
    <row r="166" spans="9:11" x14ac:dyDescent="0.4">
      <c r="I166" s="1"/>
      <c r="K166" s="2"/>
    </row>
    <row r="167" spans="9:11" x14ac:dyDescent="0.4">
      <c r="I167" s="1"/>
      <c r="K167" s="2"/>
    </row>
    <row r="168" spans="9:11" x14ac:dyDescent="0.4">
      <c r="I168" s="1"/>
      <c r="K168" s="2"/>
    </row>
    <row r="169" spans="9:11" x14ac:dyDescent="0.4">
      <c r="I169" s="1"/>
      <c r="K169" s="2"/>
    </row>
    <row r="170" spans="9:11" x14ac:dyDescent="0.4">
      <c r="I170" s="1"/>
      <c r="K170" s="2"/>
    </row>
    <row r="171" spans="9:11" x14ac:dyDescent="0.4">
      <c r="I171" s="1"/>
      <c r="K171" s="2"/>
    </row>
    <row r="172" spans="9:11" x14ac:dyDescent="0.4">
      <c r="I172" s="1"/>
      <c r="K172" s="2"/>
    </row>
    <row r="173" spans="9:11" x14ac:dyDescent="0.4">
      <c r="I173" s="1"/>
      <c r="K173" s="2"/>
    </row>
    <row r="174" spans="9:11" x14ac:dyDescent="0.4">
      <c r="I174" s="1"/>
      <c r="K174" s="2"/>
    </row>
    <row r="175" spans="9:11" x14ac:dyDescent="0.4">
      <c r="I175" s="1"/>
      <c r="K175" s="2"/>
    </row>
    <row r="176" spans="9:11" x14ac:dyDescent="0.4">
      <c r="I176" s="1"/>
      <c r="K176" s="2"/>
    </row>
    <row r="177" spans="9:11" x14ac:dyDescent="0.4">
      <c r="I177" s="1"/>
      <c r="K177" s="2"/>
    </row>
    <row r="178" spans="9:11" x14ac:dyDescent="0.4">
      <c r="I178" s="1"/>
      <c r="K178" s="2"/>
    </row>
    <row r="179" spans="9:11" x14ac:dyDescent="0.4">
      <c r="I179" s="1"/>
      <c r="K179" s="2"/>
    </row>
    <row r="180" spans="9:11" x14ac:dyDescent="0.4">
      <c r="I180" s="1"/>
      <c r="K180" s="2"/>
    </row>
    <row r="181" spans="9:11" x14ac:dyDescent="0.4">
      <c r="I181" s="1"/>
      <c r="K181" s="2"/>
    </row>
    <row r="182" spans="9:11" x14ac:dyDescent="0.4">
      <c r="I182" s="1"/>
      <c r="K182" s="2"/>
    </row>
    <row r="183" spans="9:11" x14ac:dyDescent="0.4">
      <c r="I183" s="1"/>
      <c r="K183" s="2"/>
    </row>
    <row r="184" spans="9:11" x14ac:dyDescent="0.4">
      <c r="I184" s="1"/>
      <c r="K184" s="2"/>
    </row>
    <row r="185" spans="9:11" x14ac:dyDescent="0.4">
      <c r="I185" s="1"/>
      <c r="K185" s="2"/>
    </row>
    <row r="186" spans="9:11" x14ac:dyDescent="0.4">
      <c r="I186" s="1"/>
      <c r="K186" s="2"/>
    </row>
    <row r="187" spans="9:11" x14ac:dyDescent="0.4">
      <c r="I187" s="1"/>
      <c r="K187" s="2"/>
    </row>
    <row r="188" spans="9:11" x14ac:dyDescent="0.4">
      <c r="I188" s="1"/>
      <c r="K188" s="2"/>
    </row>
    <row r="189" spans="9:11" x14ac:dyDescent="0.4">
      <c r="I189" s="1"/>
      <c r="K189" s="2"/>
    </row>
    <row r="190" spans="9:11" x14ac:dyDescent="0.4">
      <c r="I190" s="1"/>
      <c r="K190" s="2"/>
    </row>
    <row r="191" spans="9:11" x14ac:dyDescent="0.4">
      <c r="I191" s="1"/>
      <c r="K191" s="2"/>
    </row>
    <row r="192" spans="9:11" x14ac:dyDescent="0.4">
      <c r="I192" s="1"/>
      <c r="K192" s="2"/>
    </row>
    <row r="193" spans="9:11" x14ac:dyDescent="0.4">
      <c r="I193" s="1"/>
      <c r="K193" s="2"/>
    </row>
    <row r="194" spans="9:11" x14ac:dyDescent="0.4">
      <c r="I194" s="1"/>
      <c r="K194" s="2"/>
    </row>
    <row r="195" spans="9:11" x14ac:dyDescent="0.4">
      <c r="I195" s="1"/>
      <c r="K195" s="2"/>
    </row>
    <row r="196" spans="9:11" x14ac:dyDescent="0.4">
      <c r="I196" s="1"/>
      <c r="K196" s="2"/>
    </row>
    <row r="197" spans="9:11" x14ac:dyDescent="0.4">
      <c r="I197" s="1"/>
      <c r="K197" s="2"/>
    </row>
    <row r="198" spans="9:11" x14ac:dyDescent="0.4">
      <c r="I198" s="1"/>
      <c r="K198" s="2"/>
    </row>
    <row r="199" spans="9:11" x14ac:dyDescent="0.4">
      <c r="I199" s="1"/>
      <c r="K199" s="2"/>
    </row>
    <row r="200" spans="9:11" x14ac:dyDescent="0.4">
      <c r="I200" s="1"/>
      <c r="K200" s="2"/>
    </row>
    <row r="201" spans="9:11" x14ac:dyDescent="0.4">
      <c r="I201" s="1"/>
      <c r="K201" s="2"/>
    </row>
    <row r="202" spans="9:11" x14ac:dyDescent="0.4">
      <c r="I202" s="1"/>
      <c r="K202" s="2"/>
    </row>
    <row r="203" spans="9:11" x14ac:dyDescent="0.4">
      <c r="I203" s="1"/>
      <c r="K203" s="2"/>
    </row>
    <row r="204" spans="9:11" x14ac:dyDescent="0.4">
      <c r="I204" s="1"/>
      <c r="K204" s="2"/>
    </row>
    <row r="205" spans="9:11" x14ac:dyDescent="0.4">
      <c r="I205" s="1"/>
      <c r="K205" s="2"/>
    </row>
    <row r="206" spans="9:11" x14ac:dyDescent="0.4">
      <c r="I206" s="1"/>
      <c r="K206" s="2"/>
    </row>
    <row r="207" spans="9:11" x14ac:dyDescent="0.4">
      <c r="I207" s="1"/>
      <c r="K207" s="2"/>
    </row>
    <row r="208" spans="9:11" x14ac:dyDescent="0.4">
      <c r="I208" s="1"/>
      <c r="K208" s="2"/>
    </row>
    <row r="209" spans="9:11" x14ac:dyDescent="0.4">
      <c r="I209" s="1"/>
      <c r="K209" s="2"/>
    </row>
    <row r="210" spans="9:11" x14ac:dyDescent="0.4">
      <c r="I210" s="1"/>
      <c r="K210" s="2"/>
    </row>
    <row r="211" spans="9:11" x14ac:dyDescent="0.4">
      <c r="I211" s="1"/>
      <c r="K211" s="2"/>
    </row>
    <row r="212" spans="9:11" x14ac:dyDescent="0.4">
      <c r="I212" s="1"/>
      <c r="K212" s="2"/>
    </row>
    <row r="213" spans="9:11" x14ac:dyDescent="0.4">
      <c r="I213" s="1"/>
      <c r="K213" s="2"/>
    </row>
    <row r="214" spans="9:11" x14ac:dyDescent="0.4">
      <c r="I214" s="1"/>
      <c r="K214" s="2"/>
    </row>
    <row r="215" spans="9:11" x14ac:dyDescent="0.4">
      <c r="I215" s="1"/>
      <c r="K215" s="2"/>
    </row>
    <row r="216" spans="9:11" x14ac:dyDescent="0.4">
      <c r="I216" s="1"/>
      <c r="K216" s="2"/>
    </row>
    <row r="217" spans="9:11" x14ac:dyDescent="0.4">
      <c r="I217" s="1"/>
      <c r="K217" s="2"/>
    </row>
    <row r="218" spans="9:11" x14ac:dyDescent="0.4">
      <c r="I218" s="1"/>
      <c r="K218" s="2"/>
    </row>
    <row r="219" spans="9:11" x14ac:dyDescent="0.4">
      <c r="I219" s="1"/>
      <c r="K219" s="2"/>
    </row>
    <row r="220" spans="9:11" x14ac:dyDescent="0.4">
      <c r="I220" s="1"/>
      <c r="K220" s="2"/>
    </row>
    <row r="221" spans="9:11" x14ac:dyDescent="0.4">
      <c r="I221" s="1"/>
      <c r="K221" s="2"/>
    </row>
    <row r="222" spans="9:11" x14ac:dyDescent="0.4">
      <c r="I222" s="1"/>
      <c r="K222" s="2"/>
    </row>
    <row r="223" spans="9:11" x14ac:dyDescent="0.4">
      <c r="I223" s="1"/>
      <c r="K223" s="2"/>
    </row>
    <row r="224" spans="9:11" x14ac:dyDescent="0.4">
      <c r="I224" s="1"/>
      <c r="K224" s="2"/>
    </row>
    <row r="225" spans="9:11" x14ac:dyDescent="0.4">
      <c r="I225" s="1"/>
      <c r="K225" s="2"/>
    </row>
    <row r="226" spans="9:11" x14ac:dyDescent="0.4">
      <c r="I226" s="1"/>
      <c r="K226" s="2"/>
    </row>
    <row r="227" spans="9:11" x14ac:dyDescent="0.4">
      <c r="I227" s="1"/>
      <c r="K227" s="2"/>
    </row>
    <row r="228" spans="9:11" x14ac:dyDescent="0.4">
      <c r="I228" s="1"/>
      <c r="K228" s="2"/>
    </row>
    <row r="229" spans="9:11" x14ac:dyDescent="0.4">
      <c r="I229" s="1"/>
      <c r="K229" s="2"/>
    </row>
    <row r="230" spans="9:11" x14ac:dyDescent="0.4">
      <c r="I230" s="1"/>
      <c r="K230" s="2"/>
    </row>
    <row r="231" spans="9:11" x14ac:dyDescent="0.4">
      <c r="I231" s="1"/>
      <c r="K231" s="2"/>
    </row>
    <row r="232" spans="9:11" x14ac:dyDescent="0.4">
      <c r="I232" s="1"/>
      <c r="K232" s="2"/>
    </row>
    <row r="233" spans="9:11" x14ac:dyDescent="0.4">
      <c r="I233" s="1"/>
      <c r="K233" s="2"/>
    </row>
    <row r="234" spans="9:11" x14ac:dyDescent="0.4">
      <c r="I234" s="1"/>
      <c r="K234" s="2"/>
    </row>
    <row r="235" spans="9:11" x14ac:dyDescent="0.4">
      <c r="I235" s="1"/>
      <c r="K235" s="2"/>
    </row>
    <row r="236" spans="9:11" x14ac:dyDescent="0.4">
      <c r="I236" s="1"/>
      <c r="K236" s="2"/>
    </row>
    <row r="237" spans="9:11" x14ac:dyDescent="0.4">
      <c r="I237" s="1"/>
      <c r="K237" s="2"/>
    </row>
    <row r="238" spans="9:11" x14ac:dyDescent="0.4">
      <c r="I238" s="1"/>
      <c r="K238" s="2"/>
    </row>
    <row r="239" spans="9:11" x14ac:dyDescent="0.4">
      <c r="I239" s="1"/>
      <c r="K239" s="2"/>
    </row>
    <row r="240" spans="9:11" x14ac:dyDescent="0.4">
      <c r="I240" s="1"/>
      <c r="K240" s="2"/>
    </row>
    <row r="241" spans="9:11" x14ac:dyDescent="0.4">
      <c r="I241" s="1"/>
      <c r="K241" s="2"/>
    </row>
    <row r="242" spans="9:11" x14ac:dyDescent="0.4">
      <c r="I242" s="1"/>
      <c r="K242" s="2"/>
    </row>
    <row r="243" spans="9:11" x14ac:dyDescent="0.4">
      <c r="I243" s="1"/>
      <c r="K243" s="2"/>
    </row>
    <row r="244" spans="9:11" x14ac:dyDescent="0.4">
      <c r="I244" s="1"/>
      <c r="K244" s="2"/>
    </row>
    <row r="245" spans="9:11" x14ac:dyDescent="0.4">
      <c r="I245" s="1"/>
      <c r="K245" s="2"/>
    </row>
    <row r="246" spans="9:11" x14ac:dyDescent="0.4">
      <c r="I246" s="1"/>
      <c r="K246" s="2"/>
    </row>
    <row r="247" spans="9:11" x14ac:dyDescent="0.4">
      <c r="I247" s="1"/>
      <c r="K247" s="2"/>
    </row>
    <row r="248" spans="9:11" x14ac:dyDescent="0.4">
      <c r="I248" s="1"/>
      <c r="K248" s="2"/>
    </row>
    <row r="249" spans="9:11" x14ac:dyDescent="0.4">
      <c r="I249" s="1"/>
      <c r="K249" s="2"/>
    </row>
    <row r="250" spans="9:11" x14ac:dyDescent="0.4">
      <c r="I250" s="1"/>
      <c r="K250" s="2"/>
    </row>
    <row r="251" spans="9:11" x14ac:dyDescent="0.4">
      <c r="I251" s="1"/>
      <c r="K251" s="2"/>
    </row>
    <row r="252" spans="9:11" x14ac:dyDescent="0.4">
      <c r="I252" s="1"/>
      <c r="K252" s="2"/>
    </row>
    <row r="253" spans="9:11" x14ac:dyDescent="0.4">
      <c r="I253" s="1"/>
      <c r="K253" s="2"/>
    </row>
    <row r="254" spans="9:11" x14ac:dyDescent="0.4">
      <c r="I254" s="1"/>
      <c r="K254" s="2"/>
    </row>
    <row r="255" spans="9:11" x14ac:dyDescent="0.4">
      <c r="I255" s="1"/>
      <c r="K255" s="2"/>
    </row>
    <row r="256" spans="9:11" x14ac:dyDescent="0.4">
      <c r="I256" s="1"/>
      <c r="K256" s="2"/>
    </row>
    <row r="257" spans="9:11" x14ac:dyDescent="0.4">
      <c r="I257" s="1"/>
      <c r="K257" s="2"/>
    </row>
    <row r="258" spans="9:11" x14ac:dyDescent="0.4">
      <c r="I258" s="1"/>
      <c r="K258" s="2"/>
    </row>
    <row r="259" spans="9:11" x14ac:dyDescent="0.4">
      <c r="I259" s="1"/>
      <c r="K259" s="2"/>
    </row>
    <row r="260" spans="9:11" x14ac:dyDescent="0.4">
      <c r="I260" s="1"/>
      <c r="K260" s="2"/>
    </row>
    <row r="261" spans="9:11" x14ac:dyDescent="0.4">
      <c r="I261" s="1"/>
      <c r="K261" s="2"/>
    </row>
    <row r="262" spans="9:11" x14ac:dyDescent="0.4">
      <c r="I262" s="1"/>
      <c r="K262" s="2"/>
    </row>
    <row r="263" spans="9:11" x14ac:dyDescent="0.4">
      <c r="I263" s="1"/>
      <c r="K263" s="2"/>
    </row>
    <row r="264" spans="9:11" x14ac:dyDescent="0.4">
      <c r="I264" s="1"/>
      <c r="K264" s="2"/>
    </row>
    <row r="265" spans="9:11" x14ac:dyDescent="0.4">
      <c r="I265" s="1"/>
      <c r="K265" s="2"/>
    </row>
    <row r="266" spans="9:11" x14ac:dyDescent="0.4">
      <c r="I266" s="1"/>
      <c r="K266" s="2"/>
    </row>
    <row r="267" spans="9:11" x14ac:dyDescent="0.4">
      <c r="I267" s="1"/>
      <c r="K267" s="2"/>
    </row>
    <row r="268" spans="9:11" x14ac:dyDescent="0.4">
      <c r="I268" s="1"/>
      <c r="K268" s="2"/>
    </row>
    <row r="269" spans="9:11" x14ac:dyDescent="0.4">
      <c r="I269" s="1"/>
      <c r="K269" s="2"/>
    </row>
    <row r="270" spans="9:11" x14ac:dyDescent="0.4">
      <c r="I270" s="1"/>
      <c r="K270" s="2"/>
    </row>
    <row r="271" spans="9:11" x14ac:dyDescent="0.4">
      <c r="I271" s="1"/>
      <c r="K271" s="2"/>
    </row>
    <row r="272" spans="9:11" x14ac:dyDescent="0.4">
      <c r="I272" s="1"/>
      <c r="K272" s="2"/>
    </row>
    <row r="273" spans="9:11" x14ac:dyDescent="0.4">
      <c r="I273" s="1"/>
      <c r="K273" s="2"/>
    </row>
    <row r="274" spans="9:11" x14ac:dyDescent="0.4">
      <c r="I274" s="1"/>
      <c r="K274" s="2"/>
    </row>
    <row r="275" spans="9:11" x14ac:dyDescent="0.4">
      <c r="I275" s="1"/>
      <c r="K275" s="2"/>
    </row>
    <row r="276" spans="9:11" x14ac:dyDescent="0.4">
      <c r="I276" s="1"/>
      <c r="K276" s="2"/>
    </row>
    <row r="277" spans="9:11" x14ac:dyDescent="0.4">
      <c r="I277" s="1"/>
      <c r="K277" s="2"/>
    </row>
    <row r="278" spans="9:11" x14ac:dyDescent="0.4">
      <c r="I278" s="1"/>
      <c r="K278" s="2"/>
    </row>
    <row r="279" spans="9:11" x14ac:dyDescent="0.4">
      <c r="I279" s="1"/>
      <c r="K279" s="2"/>
    </row>
    <row r="280" spans="9:11" x14ac:dyDescent="0.4">
      <c r="I280" s="1"/>
      <c r="K280" s="2"/>
    </row>
    <row r="281" spans="9:11" x14ac:dyDescent="0.4">
      <c r="I281" s="1"/>
      <c r="K281" s="2"/>
    </row>
    <row r="282" spans="9:11" x14ac:dyDescent="0.4">
      <c r="I282" s="1"/>
      <c r="K282" s="2"/>
    </row>
    <row r="283" spans="9:11" x14ac:dyDescent="0.4">
      <c r="I283" s="1"/>
      <c r="K283" s="2"/>
    </row>
    <row r="284" spans="9:11" x14ac:dyDescent="0.4">
      <c r="I284" s="1"/>
      <c r="K284" s="2"/>
    </row>
    <row r="285" spans="9:11" x14ac:dyDescent="0.4">
      <c r="I285" s="1"/>
      <c r="K285" s="2"/>
    </row>
    <row r="286" spans="9:11" x14ac:dyDescent="0.4">
      <c r="I286" s="1"/>
      <c r="K286" s="2"/>
    </row>
    <row r="287" spans="9:11" x14ac:dyDescent="0.4">
      <c r="I287" s="1"/>
      <c r="K287" s="2"/>
    </row>
    <row r="288" spans="9:11" x14ac:dyDescent="0.4">
      <c r="I288" s="1"/>
      <c r="K288" s="2"/>
    </row>
    <row r="289" spans="9:11" x14ac:dyDescent="0.4">
      <c r="I289" s="1"/>
      <c r="K289" s="2"/>
    </row>
    <row r="290" spans="9:11" x14ac:dyDescent="0.4">
      <c r="I290" s="1"/>
      <c r="K290" s="2"/>
    </row>
    <row r="291" spans="9:11" x14ac:dyDescent="0.4">
      <c r="I291" s="1"/>
      <c r="K291" s="2"/>
    </row>
    <row r="292" spans="9:11" x14ac:dyDescent="0.4">
      <c r="I292" s="1"/>
      <c r="K292" s="2"/>
    </row>
    <row r="293" spans="9:11" x14ac:dyDescent="0.4">
      <c r="I293" s="1"/>
      <c r="K293" s="2"/>
    </row>
    <row r="294" spans="9:11" x14ac:dyDescent="0.4">
      <c r="I294" s="1"/>
      <c r="K294" s="2"/>
    </row>
    <row r="295" spans="9:11" x14ac:dyDescent="0.4">
      <c r="I295" s="1"/>
      <c r="K295" s="2"/>
    </row>
    <row r="296" spans="9:11" x14ac:dyDescent="0.4">
      <c r="I296" s="1"/>
      <c r="K296" s="2"/>
    </row>
    <row r="297" spans="9:11" x14ac:dyDescent="0.4">
      <c r="I297" s="1"/>
      <c r="K297" s="2"/>
    </row>
    <row r="298" spans="9:11" x14ac:dyDescent="0.4">
      <c r="I298" s="1"/>
      <c r="K298" s="2"/>
    </row>
    <row r="299" spans="9:11" x14ac:dyDescent="0.4">
      <c r="I299" s="1"/>
      <c r="K299" s="2"/>
    </row>
    <row r="300" spans="9:11" x14ac:dyDescent="0.4">
      <c r="I300" s="1"/>
      <c r="K300" s="2"/>
    </row>
    <row r="301" spans="9:11" x14ac:dyDescent="0.4">
      <c r="I301" s="1"/>
      <c r="K301" s="2"/>
    </row>
    <row r="302" spans="9:11" x14ac:dyDescent="0.4">
      <c r="I302" s="1"/>
      <c r="K302" s="2"/>
    </row>
    <row r="303" spans="9:11" x14ac:dyDescent="0.4">
      <c r="I303" s="1"/>
      <c r="K303" s="2"/>
    </row>
    <row r="304" spans="9:11" x14ac:dyDescent="0.4">
      <c r="I304" s="1"/>
      <c r="K304" s="2"/>
    </row>
    <row r="305" spans="9:11" x14ac:dyDescent="0.4">
      <c r="I305" s="1"/>
      <c r="K305" s="2"/>
    </row>
    <row r="306" spans="9:11" x14ac:dyDescent="0.4">
      <c r="I306" s="1"/>
      <c r="K306" s="2"/>
    </row>
    <row r="307" spans="9:11" x14ac:dyDescent="0.4">
      <c r="I307" s="1"/>
      <c r="K307" s="2"/>
    </row>
    <row r="308" spans="9:11" x14ac:dyDescent="0.4">
      <c r="I308" s="1"/>
      <c r="K308" s="2"/>
    </row>
    <row r="309" spans="9:11" x14ac:dyDescent="0.4">
      <c r="I309" s="1"/>
      <c r="K309" s="2"/>
    </row>
    <row r="310" spans="9:11" x14ac:dyDescent="0.4">
      <c r="I310" s="1"/>
      <c r="K310" s="2"/>
    </row>
    <row r="311" spans="9:11" x14ac:dyDescent="0.4">
      <c r="I311" s="1"/>
      <c r="K311" s="2"/>
    </row>
    <row r="312" spans="9:11" x14ac:dyDescent="0.4">
      <c r="I312" s="1"/>
      <c r="K312" s="2"/>
    </row>
    <row r="313" spans="9:11" x14ac:dyDescent="0.4">
      <c r="I313" s="1"/>
      <c r="K313" s="2"/>
    </row>
    <row r="314" spans="9:11" x14ac:dyDescent="0.4">
      <c r="I314" s="1"/>
      <c r="K314" s="2"/>
    </row>
    <row r="315" spans="9:11" x14ac:dyDescent="0.4">
      <c r="I315" s="1"/>
      <c r="K315" s="2"/>
    </row>
    <row r="316" spans="9:11" x14ac:dyDescent="0.4">
      <c r="I316" s="1"/>
      <c r="K316" s="2"/>
    </row>
    <row r="317" spans="9:11" x14ac:dyDescent="0.4">
      <c r="I317" s="1"/>
      <c r="K317" s="2"/>
    </row>
    <row r="318" spans="9:11" x14ac:dyDescent="0.4">
      <c r="I318" s="1"/>
      <c r="K318" s="2"/>
    </row>
    <row r="319" spans="9:11" x14ac:dyDescent="0.4">
      <c r="I319" s="1"/>
      <c r="K319" s="2"/>
    </row>
    <row r="320" spans="9:11" x14ac:dyDescent="0.4">
      <c r="I320" s="1"/>
      <c r="K320" s="2"/>
    </row>
    <row r="321" spans="9:11" x14ac:dyDescent="0.4">
      <c r="I321" s="1"/>
      <c r="K321" s="2"/>
    </row>
    <row r="322" spans="9:11" x14ac:dyDescent="0.4">
      <c r="I322" s="1"/>
      <c r="K322" s="2"/>
    </row>
    <row r="323" spans="9:11" x14ac:dyDescent="0.4">
      <c r="I323" s="1"/>
      <c r="K323" s="2"/>
    </row>
    <row r="324" spans="9:11" x14ac:dyDescent="0.4">
      <c r="I324" s="1"/>
      <c r="K324" s="2"/>
    </row>
    <row r="325" spans="9:11" x14ac:dyDescent="0.4">
      <c r="I325" s="1"/>
      <c r="K325" s="2"/>
    </row>
    <row r="326" spans="9:11" x14ac:dyDescent="0.4">
      <c r="I326" s="1"/>
      <c r="K326" s="2"/>
    </row>
    <row r="327" spans="9:11" x14ac:dyDescent="0.4">
      <c r="I327" s="1"/>
      <c r="K327" s="2"/>
    </row>
    <row r="328" spans="9:11" x14ac:dyDescent="0.4">
      <c r="I328" s="1"/>
      <c r="K328" s="2"/>
    </row>
    <row r="329" spans="9:11" x14ac:dyDescent="0.4">
      <c r="I329" s="1"/>
      <c r="K329" s="2"/>
    </row>
    <row r="330" spans="9:11" x14ac:dyDescent="0.4">
      <c r="I330" s="1"/>
      <c r="K330" s="2"/>
    </row>
    <row r="331" spans="9:11" x14ac:dyDescent="0.4">
      <c r="I331" s="1"/>
      <c r="K331" s="2"/>
    </row>
    <row r="332" spans="9:11" x14ac:dyDescent="0.4">
      <c r="I332" s="1"/>
      <c r="K332" s="2"/>
    </row>
    <row r="333" spans="9:11" x14ac:dyDescent="0.4">
      <c r="I333" s="1"/>
      <c r="K333" s="2"/>
    </row>
    <row r="334" spans="9:11" x14ac:dyDescent="0.4">
      <c r="I334" s="1"/>
      <c r="K334" s="2"/>
    </row>
    <row r="335" spans="9:11" x14ac:dyDescent="0.4">
      <c r="I335" s="1"/>
      <c r="K335" s="2"/>
    </row>
    <row r="336" spans="9:11" x14ac:dyDescent="0.4">
      <c r="I336" s="1"/>
      <c r="K336" s="2"/>
    </row>
    <row r="337" spans="9:11" x14ac:dyDescent="0.4">
      <c r="I337" s="1"/>
      <c r="K337" s="2"/>
    </row>
    <row r="338" spans="9:11" x14ac:dyDescent="0.4">
      <c r="I338" s="1"/>
      <c r="K338" s="2"/>
    </row>
    <row r="339" spans="9:11" x14ac:dyDescent="0.4">
      <c r="I339" s="1"/>
      <c r="K339" s="2"/>
    </row>
    <row r="340" spans="9:11" x14ac:dyDescent="0.4">
      <c r="I340" s="1"/>
      <c r="K340" s="2"/>
    </row>
    <row r="341" spans="9:11" x14ac:dyDescent="0.4">
      <c r="I341" s="1"/>
      <c r="K341" s="2"/>
    </row>
    <row r="342" spans="9:11" x14ac:dyDescent="0.4">
      <c r="I342" s="1"/>
      <c r="K342" s="2"/>
    </row>
    <row r="343" spans="9:11" x14ac:dyDescent="0.4">
      <c r="I343" s="1"/>
      <c r="K343" s="2"/>
    </row>
    <row r="344" spans="9:11" x14ac:dyDescent="0.4">
      <c r="I344" s="1"/>
      <c r="K344" s="2"/>
    </row>
    <row r="345" spans="9:11" x14ac:dyDescent="0.4">
      <c r="I345" s="1"/>
      <c r="K345" s="2"/>
    </row>
    <row r="346" spans="9:11" x14ac:dyDescent="0.4">
      <c r="I346" s="1"/>
      <c r="K346" s="2"/>
    </row>
    <row r="347" spans="9:11" x14ac:dyDescent="0.4">
      <c r="I347" s="1"/>
      <c r="K347" s="2"/>
    </row>
    <row r="348" spans="9:11" x14ac:dyDescent="0.4">
      <c r="I348" s="1"/>
      <c r="K348" s="2"/>
    </row>
    <row r="349" spans="9:11" x14ac:dyDescent="0.4">
      <c r="I349" s="1"/>
      <c r="K349" s="2"/>
    </row>
    <row r="350" spans="9:11" x14ac:dyDescent="0.4">
      <c r="I350" s="1"/>
      <c r="K350" s="2"/>
    </row>
    <row r="351" spans="9:11" x14ac:dyDescent="0.4">
      <c r="I351" s="1"/>
      <c r="K351" s="2"/>
    </row>
    <row r="352" spans="9:11" x14ac:dyDescent="0.4">
      <c r="I352" s="1"/>
      <c r="K352" s="2"/>
    </row>
    <row r="353" spans="9:11" x14ac:dyDescent="0.4">
      <c r="I353" s="1"/>
      <c r="K353" s="2"/>
    </row>
    <row r="354" spans="9:11" x14ac:dyDescent="0.4">
      <c r="I354" s="1"/>
      <c r="K354" s="2"/>
    </row>
    <row r="355" spans="9:11" x14ac:dyDescent="0.4">
      <c r="I355" s="1"/>
      <c r="K355" s="2"/>
    </row>
    <row r="356" spans="9:11" x14ac:dyDescent="0.4">
      <c r="I356" s="1"/>
      <c r="K356" s="2"/>
    </row>
    <row r="357" spans="9:11" x14ac:dyDescent="0.4">
      <c r="I357" s="1"/>
      <c r="K357" s="2"/>
    </row>
    <row r="358" spans="9:11" x14ac:dyDescent="0.4">
      <c r="I358" s="1"/>
      <c r="K358" s="2"/>
    </row>
    <row r="359" spans="9:11" x14ac:dyDescent="0.4">
      <c r="I359" s="1"/>
      <c r="K359" s="2"/>
    </row>
    <row r="360" spans="9:11" x14ac:dyDescent="0.4">
      <c r="I360" s="1"/>
      <c r="K360" s="2"/>
    </row>
    <row r="361" spans="9:11" x14ac:dyDescent="0.4">
      <c r="I361" s="1"/>
      <c r="K361" s="2"/>
    </row>
    <row r="362" spans="9:11" x14ac:dyDescent="0.4">
      <c r="I362" s="1"/>
      <c r="K362" s="2"/>
    </row>
    <row r="363" spans="9:11" x14ac:dyDescent="0.4">
      <c r="I363" s="1"/>
      <c r="K363" s="2"/>
    </row>
    <row r="364" spans="9:11" x14ac:dyDescent="0.4">
      <c r="I364" s="1"/>
      <c r="K364" s="2"/>
    </row>
    <row r="365" spans="9:11" x14ac:dyDescent="0.4">
      <c r="I365" s="1"/>
      <c r="K365" s="2"/>
    </row>
    <row r="366" spans="9:11" x14ac:dyDescent="0.4">
      <c r="I366" s="1"/>
      <c r="K366" s="2"/>
    </row>
    <row r="367" spans="9:11" x14ac:dyDescent="0.4">
      <c r="I367" s="1"/>
      <c r="K367" s="2"/>
    </row>
    <row r="368" spans="9:11" x14ac:dyDescent="0.4">
      <c r="I368" s="1"/>
      <c r="K368" s="2"/>
    </row>
    <row r="369" spans="9:11" x14ac:dyDescent="0.4">
      <c r="I369" s="1"/>
      <c r="K369" s="2"/>
    </row>
    <row r="370" spans="9:11" x14ac:dyDescent="0.4">
      <c r="I370" s="1"/>
      <c r="K370" s="2"/>
    </row>
    <row r="371" spans="9:11" x14ac:dyDescent="0.4">
      <c r="I371" s="1"/>
      <c r="K371" s="2"/>
    </row>
    <row r="372" spans="9:11" x14ac:dyDescent="0.4">
      <c r="I372" s="1"/>
      <c r="K372" s="2"/>
    </row>
    <row r="373" spans="9:11" x14ac:dyDescent="0.4">
      <c r="I373" s="1"/>
      <c r="K373" s="2"/>
    </row>
    <row r="374" spans="9:11" x14ac:dyDescent="0.4">
      <c r="I374" s="1"/>
      <c r="K374" s="2"/>
    </row>
    <row r="375" spans="9:11" x14ac:dyDescent="0.4">
      <c r="I375" s="1"/>
      <c r="K375" s="2"/>
    </row>
    <row r="376" spans="9:11" x14ac:dyDescent="0.4">
      <c r="I376" s="1"/>
      <c r="K376" s="2"/>
    </row>
    <row r="377" spans="9:11" x14ac:dyDescent="0.4">
      <c r="I377" s="1"/>
      <c r="K377" s="2"/>
    </row>
    <row r="378" spans="9:11" x14ac:dyDescent="0.4">
      <c r="I378" s="1"/>
      <c r="K378" s="2"/>
    </row>
    <row r="379" spans="9:11" x14ac:dyDescent="0.4">
      <c r="I379" s="1"/>
      <c r="K379" s="2"/>
    </row>
    <row r="380" spans="9:11" x14ac:dyDescent="0.4">
      <c r="I380" s="1"/>
      <c r="K380" s="2"/>
    </row>
    <row r="381" spans="9:11" x14ac:dyDescent="0.4">
      <c r="I381" s="1"/>
      <c r="K381" s="2"/>
    </row>
    <row r="382" spans="9:11" x14ac:dyDescent="0.4">
      <c r="I382" s="1"/>
      <c r="K382" s="2"/>
    </row>
    <row r="383" spans="9:11" x14ac:dyDescent="0.4">
      <c r="I383" s="1"/>
      <c r="K383" s="2"/>
    </row>
    <row r="384" spans="9:11" x14ac:dyDescent="0.4">
      <c r="I384" s="1"/>
      <c r="K384" s="2"/>
    </row>
    <row r="385" spans="9:11" x14ac:dyDescent="0.4">
      <c r="I385" s="1"/>
      <c r="K385" s="2"/>
    </row>
    <row r="386" spans="9:11" x14ac:dyDescent="0.4">
      <c r="I386" s="1"/>
      <c r="K386" s="2"/>
    </row>
    <row r="387" spans="9:11" x14ac:dyDescent="0.4">
      <c r="I387" s="1"/>
      <c r="K387" s="2"/>
    </row>
    <row r="388" spans="9:11" x14ac:dyDescent="0.4">
      <c r="I388" s="1"/>
      <c r="K388" s="2"/>
    </row>
    <row r="389" spans="9:11" x14ac:dyDescent="0.4">
      <c r="I389" s="1"/>
      <c r="K389" s="2"/>
    </row>
    <row r="390" spans="9:11" x14ac:dyDescent="0.4">
      <c r="I390" s="1"/>
      <c r="K390" s="2"/>
    </row>
    <row r="391" spans="9:11" x14ac:dyDescent="0.4">
      <c r="I391" s="1"/>
      <c r="K391" s="2"/>
    </row>
    <row r="392" spans="9:11" x14ac:dyDescent="0.4">
      <c r="I392" s="1"/>
      <c r="K392" s="2"/>
    </row>
    <row r="393" spans="9:11" x14ac:dyDescent="0.4">
      <c r="I393" s="1"/>
      <c r="K393" s="2"/>
    </row>
    <row r="394" spans="9:11" x14ac:dyDescent="0.4">
      <c r="I394" s="1"/>
      <c r="K394" s="2"/>
    </row>
    <row r="395" spans="9:11" x14ac:dyDescent="0.4">
      <c r="I395" s="1"/>
      <c r="K395" s="2"/>
    </row>
    <row r="396" spans="9:11" x14ac:dyDescent="0.4">
      <c r="I396" s="1"/>
      <c r="K396" s="2"/>
    </row>
    <row r="397" spans="9:11" x14ac:dyDescent="0.4">
      <c r="I397" s="1"/>
      <c r="K397" s="2"/>
    </row>
    <row r="398" spans="9:11" x14ac:dyDescent="0.4">
      <c r="I398" s="1"/>
      <c r="K398" s="2"/>
    </row>
    <row r="399" spans="9:11" x14ac:dyDescent="0.4">
      <c r="I399" s="1"/>
      <c r="K399" s="2"/>
    </row>
    <row r="400" spans="9:11" x14ac:dyDescent="0.4">
      <c r="I400" s="1"/>
      <c r="K400" s="2"/>
    </row>
    <row r="401" spans="9:11" x14ac:dyDescent="0.4">
      <c r="I401" s="1"/>
      <c r="K401" s="2"/>
    </row>
    <row r="402" spans="9:11" x14ac:dyDescent="0.4">
      <c r="I402" s="1"/>
      <c r="K402" s="2"/>
    </row>
    <row r="403" spans="9:11" x14ac:dyDescent="0.4">
      <c r="I403" s="1"/>
      <c r="K403" s="2"/>
    </row>
    <row r="404" spans="9:11" x14ac:dyDescent="0.4">
      <c r="I404" s="1"/>
      <c r="K404" s="2"/>
    </row>
    <row r="405" spans="9:11" x14ac:dyDescent="0.4">
      <c r="I405" s="1"/>
      <c r="K405" s="2"/>
    </row>
    <row r="406" spans="9:11" x14ac:dyDescent="0.4">
      <c r="I406" s="1"/>
      <c r="K406" s="2"/>
    </row>
    <row r="407" spans="9:11" x14ac:dyDescent="0.4">
      <c r="I407" s="1"/>
      <c r="K407" s="2"/>
    </row>
    <row r="408" spans="9:11" x14ac:dyDescent="0.4">
      <c r="I408" s="1"/>
      <c r="K408" s="2"/>
    </row>
    <row r="409" spans="9:11" x14ac:dyDescent="0.4">
      <c r="I409" s="1"/>
      <c r="K409" s="2"/>
    </row>
    <row r="410" spans="9:11" x14ac:dyDescent="0.4">
      <c r="I410" s="1"/>
      <c r="K410" s="2"/>
    </row>
    <row r="411" spans="9:11" x14ac:dyDescent="0.4">
      <c r="I411" s="1"/>
      <c r="K411" s="2"/>
    </row>
    <row r="412" spans="9:11" x14ac:dyDescent="0.4">
      <c r="I412" s="1"/>
      <c r="K412" s="2"/>
    </row>
    <row r="413" spans="9:11" x14ac:dyDescent="0.4">
      <c r="I413" s="1"/>
      <c r="K413" s="2"/>
    </row>
    <row r="414" spans="9:11" x14ac:dyDescent="0.4">
      <c r="I414" s="1"/>
      <c r="K414" s="2"/>
    </row>
    <row r="415" spans="9:11" x14ac:dyDescent="0.4">
      <c r="I415" s="1"/>
      <c r="K415" s="2"/>
    </row>
    <row r="416" spans="9:11" x14ac:dyDescent="0.4">
      <c r="I416" s="1"/>
      <c r="K416" s="2"/>
    </row>
    <row r="417" spans="9:11" x14ac:dyDescent="0.4">
      <c r="I417" s="1"/>
      <c r="K417" s="2"/>
    </row>
    <row r="418" spans="9:11" x14ac:dyDescent="0.4">
      <c r="I418" s="1"/>
      <c r="K418" s="2"/>
    </row>
    <row r="419" spans="9:11" x14ac:dyDescent="0.4">
      <c r="I419" s="1"/>
      <c r="K419" s="2"/>
    </row>
    <row r="420" spans="9:11" x14ac:dyDescent="0.4">
      <c r="I420" s="1"/>
      <c r="K420" s="2"/>
    </row>
    <row r="421" spans="9:11" x14ac:dyDescent="0.4">
      <c r="I421" s="1"/>
      <c r="K421" s="2"/>
    </row>
    <row r="422" spans="9:11" x14ac:dyDescent="0.4">
      <c r="I422" s="1"/>
      <c r="K422" s="2"/>
    </row>
    <row r="423" spans="9:11" x14ac:dyDescent="0.4">
      <c r="I423" s="1"/>
      <c r="K423" s="2"/>
    </row>
    <row r="424" spans="9:11" x14ac:dyDescent="0.4">
      <c r="I424" s="1"/>
      <c r="K424" s="2"/>
    </row>
    <row r="425" spans="9:11" x14ac:dyDescent="0.4">
      <c r="I425" s="1"/>
      <c r="K425" s="2"/>
    </row>
    <row r="426" spans="9:11" x14ac:dyDescent="0.4">
      <c r="I426" s="1"/>
      <c r="K426" s="2"/>
    </row>
    <row r="427" spans="9:11" x14ac:dyDescent="0.4">
      <c r="I427" s="1"/>
      <c r="K427" s="2"/>
    </row>
    <row r="428" spans="9:11" x14ac:dyDescent="0.4">
      <c r="I428" s="1"/>
      <c r="K428" s="2"/>
    </row>
    <row r="429" spans="9:11" x14ac:dyDescent="0.4">
      <c r="I429" s="1"/>
      <c r="K429" s="2"/>
    </row>
    <row r="430" spans="9:11" x14ac:dyDescent="0.4">
      <c r="I430" s="1"/>
      <c r="K430" s="2"/>
    </row>
    <row r="431" spans="9:11" x14ac:dyDescent="0.4">
      <c r="I431" s="1"/>
      <c r="K431" s="2"/>
    </row>
    <row r="432" spans="9:11" x14ac:dyDescent="0.4">
      <c r="I432" s="1"/>
      <c r="K432" s="2"/>
    </row>
    <row r="433" spans="9:11" x14ac:dyDescent="0.4">
      <c r="I433" s="1"/>
      <c r="K433" s="2"/>
    </row>
    <row r="434" spans="9:11" x14ac:dyDescent="0.4">
      <c r="I434" s="1"/>
      <c r="K434" s="2"/>
    </row>
    <row r="435" spans="9:11" x14ac:dyDescent="0.4">
      <c r="I435" s="1"/>
      <c r="K435" s="2"/>
    </row>
    <row r="436" spans="9:11" x14ac:dyDescent="0.4">
      <c r="I436" s="1"/>
      <c r="K436" s="2"/>
    </row>
    <row r="437" spans="9:11" x14ac:dyDescent="0.4">
      <c r="I437" s="1"/>
      <c r="K437" s="2"/>
    </row>
    <row r="438" spans="9:11" x14ac:dyDescent="0.4">
      <c r="I438" s="1"/>
      <c r="K438" s="2"/>
    </row>
    <row r="439" spans="9:11" x14ac:dyDescent="0.4">
      <c r="I439" s="1"/>
      <c r="K439" s="2"/>
    </row>
    <row r="440" spans="9:11" x14ac:dyDescent="0.4">
      <c r="I440" s="1"/>
      <c r="K440" s="2"/>
    </row>
    <row r="441" spans="9:11" x14ac:dyDescent="0.4">
      <c r="I441" s="1"/>
      <c r="K441" s="2"/>
    </row>
    <row r="442" spans="9:11" x14ac:dyDescent="0.4">
      <c r="I442" s="1"/>
      <c r="K442" s="2"/>
    </row>
    <row r="443" spans="9:11" x14ac:dyDescent="0.4">
      <c r="I443" s="1"/>
      <c r="K443" s="2"/>
    </row>
    <row r="444" spans="9:11" x14ac:dyDescent="0.4">
      <c r="I444" s="1"/>
      <c r="K444" s="2"/>
    </row>
    <row r="445" spans="9:11" x14ac:dyDescent="0.4">
      <c r="I445" s="1"/>
      <c r="K445" s="2"/>
    </row>
    <row r="446" spans="9:11" x14ac:dyDescent="0.4">
      <c r="I446" s="1"/>
      <c r="K446" s="2"/>
    </row>
    <row r="447" spans="9:11" x14ac:dyDescent="0.4">
      <c r="I447" s="1"/>
      <c r="K447" s="2"/>
    </row>
    <row r="448" spans="9:11" x14ac:dyDescent="0.4">
      <c r="I448" s="1"/>
      <c r="K448" s="2"/>
    </row>
    <row r="449" spans="9:11" x14ac:dyDescent="0.4">
      <c r="I449" s="1"/>
      <c r="K449" s="2"/>
    </row>
    <row r="450" spans="9:11" x14ac:dyDescent="0.4">
      <c r="I450" s="1"/>
      <c r="K450" s="2"/>
    </row>
    <row r="451" spans="9:11" x14ac:dyDescent="0.4">
      <c r="I451" s="1"/>
      <c r="K451" s="2"/>
    </row>
    <row r="452" spans="9:11" x14ac:dyDescent="0.4">
      <c r="I452" s="1"/>
      <c r="K452" s="2"/>
    </row>
    <row r="453" spans="9:11" x14ac:dyDescent="0.4">
      <c r="I453" s="1"/>
      <c r="K453" s="2"/>
    </row>
    <row r="454" spans="9:11" x14ac:dyDescent="0.4">
      <c r="I454" s="1"/>
      <c r="K454" s="2"/>
    </row>
    <row r="455" spans="9:11" x14ac:dyDescent="0.4">
      <c r="I455" s="1"/>
      <c r="K455" s="2"/>
    </row>
    <row r="456" spans="9:11" x14ac:dyDescent="0.4">
      <c r="I456" s="1"/>
      <c r="K456" s="2"/>
    </row>
    <row r="457" spans="9:11" x14ac:dyDescent="0.4">
      <c r="I457" s="1"/>
      <c r="K457" s="2"/>
    </row>
    <row r="458" spans="9:11" x14ac:dyDescent="0.4">
      <c r="I458" s="1"/>
      <c r="K458" s="2"/>
    </row>
    <row r="459" spans="9:11" x14ac:dyDescent="0.4">
      <c r="I459" s="1"/>
      <c r="K459" s="2"/>
    </row>
    <row r="460" spans="9:11" x14ac:dyDescent="0.4">
      <c r="I460" s="1"/>
      <c r="K460" s="2"/>
    </row>
    <row r="461" spans="9:11" x14ac:dyDescent="0.4">
      <c r="I461" s="1"/>
      <c r="K461" s="2"/>
    </row>
    <row r="462" spans="9:11" x14ac:dyDescent="0.4">
      <c r="I462" s="1"/>
      <c r="K462" s="2"/>
    </row>
    <row r="463" spans="9:11" x14ac:dyDescent="0.4">
      <c r="I463" s="1"/>
      <c r="K463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585"/>
  <sheetViews>
    <sheetView showGridLines="0" topLeftCell="B1" workbookViewId="0">
      <selection activeCell="L25" sqref="L25"/>
    </sheetView>
  </sheetViews>
  <sheetFormatPr baseColWidth="10" defaultRowHeight="14.6" x14ac:dyDescent="0.4"/>
  <cols>
    <col min="7" max="7" width="17.69140625" bestFit="1" customWidth="1"/>
    <col min="8" max="8" width="11.3828125" bestFit="1" customWidth="1"/>
  </cols>
  <sheetData>
    <row r="2" spans="4:8" x14ac:dyDescent="0.4">
      <c r="E2" t="s">
        <v>26</v>
      </c>
      <c r="F2" t="s">
        <v>27</v>
      </c>
      <c r="G2" t="s">
        <v>29</v>
      </c>
      <c r="H2" t="s">
        <v>28</v>
      </c>
    </row>
    <row r="3" spans="4:8" x14ac:dyDescent="0.4">
      <c r="D3" s="8"/>
      <c r="E3" s="8">
        <v>42579</v>
      </c>
      <c r="F3" s="9">
        <v>1133</v>
      </c>
    </row>
    <row r="4" spans="4:8" x14ac:dyDescent="0.4">
      <c r="D4" s="8"/>
      <c r="E4" s="8">
        <v>42580</v>
      </c>
      <c r="F4" s="9">
        <v>1148</v>
      </c>
      <c r="G4">
        <f>F4-F3</f>
        <v>15</v>
      </c>
      <c r="H4">
        <f>LN(F4)-LN(F3)</f>
        <v>1.3152315851504781E-2</v>
      </c>
    </row>
    <row r="5" spans="4:8" x14ac:dyDescent="0.4">
      <c r="D5" s="8"/>
      <c r="E5" s="8">
        <v>42582</v>
      </c>
      <c r="F5" s="9">
        <v>1148.5</v>
      </c>
      <c r="G5">
        <f t="shared" ref="G5:G68" si="0">F5-F4</f>
        <v>0.5</v>
      </c>
      <c r="H5">
        <f t="shared" ref="H5:H68" si="1">LN(F5)-LN(F4)</f>
        <v>4.3544524964200804E-4</v>
      </c>
    </row>
    <row r="6" spans="4:8" x14ac:dyDescent="0.4">
      <c r="D6" s="8"/>
      <c r="E6" s="8">
        <v>42583</v>
      </c>
      <c r="F6" s="9">
        <v>1156.5</v>
      </c>
      <c r="G6">
        <f t="shared" si="0"/>
        <v>8</v>
      </c>
      <c r="H6">
        <f t="shared" si="1"/>
        <v>6.941459542340489E-3</v>
      </c>
    </row>
    <row r="7" spans="4:8" x14ac:dyDescent="0.4">
      <c r="D7" s="8"/>
      <c r="E7" s="8">
        <v>42584</v>
      </c>
      <c r="F7" s="9">
        <v>1168</v>
      </c>
      <c r="G7">
        <f t="shared" si="0"/>
        <v>11.5</v>
      </c>
      <c r="H7">
        <f t="shared" si="1"/>
        <v>9.8946817166787326E-3</v>
      </c>
    </row>
    <row r="8" spans="4:8" x14ac:dyDescent="0.4">
      <c r="D8" s="8"/>
      <c r="E8" s="8">
        <v>42585</v>
      </c>
      <c r="F8" s="9">
        <v>1164</v>
      </c>
      <c r="G8">
        <f t="shared" si="0"/>
        <v>-4</v>
      </c>
      <c r="H8">
        <f t="shared" si="1"/>
        <v>-3.4305350967898107E-3</v>
      </c>
    </row>
    <row r="9" spans="4:8" x14ac:dyDescent="0.4">
      <c r="D9" s="8"/>
      <c r="E9" s="8">
        <v>42586</v>
      </c>
      <c r="F9" s="9">
        <v>1158.5</v>
      </c>
      <c r="G9">
        <f t="shared" si="0"/>
        <v>-5.5</v>
      </c>
      <c r="H9">
        <f t="shared" si="1"/>
        <v>-4.7362844189517972E-3</v>
      </c>
    </row>
    <row r="10" spans="4:8" x14ac:dyDescent="0.4">
      <c r="D10" s="8"/>
      <c r="E10" s="8">
        <v>42587</v>
      </c>
      <c r="F10" s="9">
        <v>1146.5</v>
      </c>
      <c r="G10">
        <f t="shared" si="0"/>
        <v>-12</v>
      </c>
      <c r="H10">
        <f t="shared" si="1"/>
        <v>-1.041224157447207E-2</v>
      </c>
    </row>
    <row r="11" spans="4:8" x14ac:dyDescent="0.4">
      <c r="D11" s="8"/>
      <c r="E11" s="8">
        <v>42589</v>
      </c>
      <c r="F11" s="9">
        <v>1143.5</v>
      </c>
      <c r="G11">
        <f t="shared" si="0"/>
        <v>-3</v>
      </c>
      <c r="H11">
        <f t="shared" si="1"/>
        <v>-2.6200888351226581E-3</v>
      </c>
    </row>
    <row r="12" spans="4:8" x14ac:dyDescent="0.4">
      <c r="D12" s="8"/>
      <c r="E12" s="8">
        <v>42590</v>
      </c>
      <c r="F12" s="9">
        <v>1150.5</v>
      </c>
      <c r="G12">
        <f t="shared" si="0"/>
        <v>7</v>
      </c>
      <c r="H12">
        <f t="shared" si="1"/>
        <v>6.1028960125844023E-3</v>
      </c>
    </row>
    <row r="13" spans="4:8" x14ac:dyDescent="0.4">
      <c r="D13" s="8"/>
      <c r="E13" s="8">
        <v>42591</v>
      </c>
      <c r="F13" s="9">
        <v>1155</v>
      </c>
      <c r="G13">
        <f t="shared" si="0"/>
        <v>4.5</v>
      </c>
      <c r="H13">
        <f t="shared" si="1"/>
        <v>3.9037134804731366E-3</v>
      </c>
    </row>
    <row r="14" spans="4:8" x14ac:dyDescent="0.4">
      <c r="D14" s="8"/>
      <c r="E14" s="8">
        <v>42592</v>
      </c>
      <c r="F14" s="9">
        <v>1177</v>
      </c>
      <c r="G14">
        <f t="shared" si="0"/>
        <v>22</v>
      </c>
      <c r="H14">
        <f t="shared" si="1"/>
        <v>1.8868484304382704E-2</v>
      </c>
    </row>
    <row r="15" spans="4:8" x14ac:dyDescent="0.4">
      <c r="D15" s="8"/>
      <c r="E15" s="8">
        <v>42593</v>
      </c>
      <c r="F15" s="9">
        <v>1140.5</v>
      </c>
      <c r="G15">
        <f t="shared" si="0"/>
        <v>-36.5</v>
      </c>
      <c r="H15">
        <f t="shared" si="1"/>
        <v>-3.1502065535833346E-2</v>
      </c>
    </row>
    <row r="16" spans="4:8" x14ac:dyDescent="0.4">
      <c r="D16" s="8"/>
      <c r="E16" s="8">
        <v>42594</v>
      </c>
      <c r="F16" s="9">
        <v>1122</v>
      </c>
      <c r="G16">
        <f t="shared" si="0"/>
        <v>-18.5</v>
      </c>
      <c r="H16">
        <f t="shared" si="1"/>
        <v>-1.6353955641801754E-2</v>
      </c>
    </row>
    <row r="17" spans="4:8" x14ac:dyDescent="0.4">
      <c r="D17" s="8"/>
      <c r="E17" s="8">
        <v>42596</v>
      </c>
      <c r="F17" s="9">
        <v>1122.5</v>
      </c>
      <c r="G17">
        <f t="shared" si="0"/>
        <v>0.5</v>
      </c>
      <c r="H17">
        <f t="shared" si="1"/>
        <v>4.4553353376830529E-4</v>
      </c>
    </row>
    <row r="18" spans="4:8" x14ac:dyDescent="0.4">
      <c r="D18" s="8"/>
      <c r="E18" s="8">
        <v>42597</v>
      </c>
      <c r="F18" s="9">
        <v>1111.5</v>
      </c>
      <c r="G18">
        <f t="shared" si="0"/>
        <v>-11</v>
      </c>
      <c r="H18">
        <f t="shared" si="1"/>
        <v>-9.8478862121584854E-3</v>
      </c>
    </row>
    <row r="19" spans="4:8" x14ac:dyDescent="0.4">
      <c r="D19" s="8"/>
      <c r="E19" s="8">
        <v>42598</v>
      </c>
      <c r="F19" s="9">
        <v>1118</v>
      </c>
      <c r="G19">
        <f t="shared" si="0"/>
        <v>6.5</v>
      </c>
      <c r="H19">
        <f t="shared" si="1"/>
        <v>5.8309203107933527E-3</v>
      </c>
    </row>
    <row r="20" spans="4:8" x14ac:dyDescent="0.4">
      <c r="D20" s="8"/>
      <c r="E20" s="8">
        <v>42599</v>
      </c>
      <c r="F20" s="9">
        <v>1119</v>
      </c>
      <c r="G20">
        <f t="shared" si="0"/>
        <v>1</v>
      </c>
      <c r="H20">
        <f t="shared" si="1"/>
        <v>8.9405459688052247E-4</v>
      </c>
    </row>
    <row r="21" spans="4:8" x14ac:dyDescent="0.4">
      <c r="D21" s="8"/>
      <c r="E21" s="8">
        <v>42600</v>
      </c>
      <c r="F21" s="9">
        <v>1131</v>
      </c>
      <c r="G21">
        <f t="shared" si="0"/>
        <v>12</v>
      </c>
      <c r="H21">
        <f t="shared" si="1"/>
        <v>1.0666767804195842E-2</v>
      </c>
    </row>
    <row r="22" spans="4:8" x14ac:dyDescent="0.4">
      <c r="D22" s="8"/>
      <c r="E22" s="8">
        <v>42601</v>
      </c>
      <c r="F22" s="9">
        <v>1115.5</v>
      </c>
      <c r="G22">
        <f t="shared" si="0"/>
        <v>-15.5</v>
      </c>
      <c r="H22">
        <f t="shared" si="1"/>
        <v>-1.3799462243533789E-2</v>
      </c>
    </row>
    <row r="23" spans="4:8" x14ac:dyDescent="0.4">
      <c r="D23" s="8"/>
      <c r="E23" s="8">
        <v>42603</v>
      </c>
      <c r="F23" s="9">
        <v>1115.5</v>
      </c>
      <c r="G23">
        <f t="shared" si="0"/>
        <v>0</v>
      </c>
      <c r="H23">
        <f t="shared" si="1"/>
        <v>0</v>
      </c>
    </row>
    <row r="24" spans="4:8" x14ac:dyDescent="0.4">
      <c r="D24" s="8"/>
      <c r="E24" s="8">
        <v>42604</v>
      </c>
      <c r="F24" s="9">
        <v>1104.5</v>
      </c>
      <c r="G24">
        <f t="shared" si="0"/>
        <v>-11</v>
      </c>
      <c r="H24">
        <f t="shared" si="1"/>
        <v>-9.909991012415631E-3</v>
      </c>
    </row>
    <row r="25" spans="4:8" x14ac:dyDescent="0.4">
      <c r="D25" s="8"/>
      <c r="E25" s="8">
        <v>42605</v>
      </c>
      <c r="F25" s="9">
        <v>1105.5</v>
      </c>
      <c r="G25">
        <f t="shared" si="0"/>
        <v>1</v>
      </c>
      <c r="H25">
        <f t="shared" si="1"/>
        <v>9.0497743732953495E-4</v>
      </c>
    </row>
    <row r="26" spans="4:8" x14ac:dyDescent="0.4">
      <c r="D26" s="8"/>
      <c r="E26" s="8">
        <v>42606</v>
      </c>
      <c r="F26" s="9">
        <v>1077.5</v>
      </c>
      <c r="G26">
        <f t="shared" si="0"/>
        <v>-28</v>
      </c>
      <c r="H26">
        <f t="shared" si="1"/>
        <v>-2.5654178319598486E-2</v>
      </c>
    </row>
    <row r="27" spans="4:8" x14ac:dyDescent="0.4">
      <c r="D27" s="8"/>
      <c r="E27" s="8">
        <v>42607</v>
      </c>
      <c r="F27" s="9">
        <v>1073.5</v>
      </c>
      <c r="G27">
        <f t="shared" si="0"/>
        <v>-4</v>
      </c>
      <c r="H27">
        <f t="shared" si="1"/>
        <v>-3.7192046590668326E-3</v>
      </c>
    </row>
    <row r="28" spans="4:8" x14ac:dyDescent="0.4">
      <c r="D28" s="8"/>
      <c r="E28" s="8">
        <v>42608</v>
      </c>
      <c r="F28" s="9">
        <v>1072.5</v>
      </c>
      <c r="G28">
        <f t="shared" si="0"/>
        <v>-1</v>
      </c>
      <c r="H28">
        <f t="shared" si="1"/>
        <v>-9.3196651666360708E-4</v>
      </c>
    </row>
    <row r="29" spans="4:8" x14ac:dyDescent="0.4">
      <c r="D29" s="8"/>
      <c r="E29" s="8">
        <v>42610</v>
      </c>
      <c r="F29" s="9">
        <v>1073</v>
      </c>
      <c r="G29">
        <f t="shared" si="0"/>
        <v>0.5</v>
      </c>
      <c r="H29">
        <f t="shared" si="1"/>
        <v>4.6609182852641595E-4</v>
      </c>
    </row>
    <row r="30" spans="4:8" x14ac:dyDescent="0.4">
      <c r="D30" s="8"/>
      <c r="E30" s="8">
        <v>42611</v>
      </c>
      <c r="F30" s="9">
        <v>1079</v>
      </c>
      <c r="G30">
        <f t="shared" si="0"/>
        <v>6</v>
      </c>
      <c r="H30">
        <f t="shared" si="1"/>
        <v>5.5762226274360671E-3</v>
      </c>
    </row>
    <row r="31" spans="4:8" x14ac:dyDescent="0.4">
      <c r="D31" s="8"/>
      <c r="E31" s="8">
        <v>42612</v>
      </c>
      <c r="F31" s="9">
        <v>1057.5</v>
      </c>
      <c r="G31">
        <f t="shared" si="0"/>
        <v>-21.5</v>
      </c>
      <c r="H31">
        <f t="shared" si="1"/>
        <v>-2.01270543377019E-2</v>
      </c>
    </row>
    <row r="32" spans="4:8" x14ac:dyDescent="0.4">
      <c r="D32" s="8"/>
      <c r="E32" s="8">
        <v>42613</v>
      </c>
      <c r="F32" s="9">
        <v>1053</v>
      </c>
      <c r="G32">
        <f t="shared" si="0"/>
        <v>-4.5</v>
      </c>
      <c r="H32">
        <f t="shared" si="1"/>
        <v>-4.2643987864572352E-3</v>
      </c>
    </row>
    <row r="33" spans="4:8" x14ac:dyDescent="0.4">
      <c r="D33" s="8"/>
      <c r="E33" s="8">
        <v>42614</v>
      </c>
      <c r="F33" s="9">
        <v>1047.5</v>
      </c>
      <c r="G33">
        <f t="shared" si="0"/>
        <v>-5.5</v>
      </c>
      <c r="H33">
        <f t="shared" si="1"/>
        <v>-5.2368603376828915E-3</v>
      </c>
    </row>
    <row r="34" spans="4:8" x14ac:dyDescent="0.4">
      <c r="D34" s="8"/>
      <c r="E34" s="8">
        <v>42615</v>
      </c>
      <c r="F34" s="9">
        <v>1063.5</v>
      </c>
      <c r="G34">
        <f t="shared" si="0"/>
        <v>16</v>
      </c>
      <c r="H34">
        <f t="shared" si="1"/>
        <v>1.5158982843999524E-2</v>
      </c>
    </row>
    <row r="35" spans="4:8" x14ac:dyDescent="0.4">
      <c r="D35" s="8"/>
      <c r="E35" s="8">
        <v>42617</v>
      </c>
      <c r="F35" s="9">
        <v>1063.5</v>
      </c>
      <c r="G35">
        <f t="shared" si="0"/>
        <v>0</v>
      </c>
      <c r="H35">
        <f t="shared" si="1"/>
        <v>0</v>
      </c>
    </row>
    <row r="36" spans="4:8" x14ac:dyDescent="0.4">
      <c r="D36" s="8"/>
      <c r="E36" s="8">
        <v>42618</v>
      </c>
      <c r="F36" s="9">
        <v>1074</v>
      </c>
      <c r="G36">
        <f t="shared" si="0"/>
        <v>10.5</v>
      </c>
      <c r="H36">
        <f t="shared" si="1"/>
        <v>9.824640428518272E-3</v>
      </c>
    </row>
    <row r="37" spans="4:8" x14ac:dyDescent="0.4">
      <c r="D37" s="8"/>
      <c r="E37" s="8">
        <v>42619</v>
      </c>
      <c r="F37" s="9">
        <v>1100</v>
      </c>
      <c r="G37">
        <f t="shared" si="0"/>
        <v>26</v>
      </c>
      <c r="H37">
        <f t="shared" si="1"/>
        <v>2.3920183717651256E-2</v>
      </c>
    </row>
    <row r="38" spans="4:8" x14ac:dyDescent="0.4">
      <c r="D38" s="8"/>
      <c r="E38" s="8">
        <v>42620</v>
      </c>
      <c r="F38" s="9">
        <v>1090.5</v>
      </c>
      <c r="G38">
        <f t="shared" si="0"/>
        <v>-9.5</v>
      </c>
      <c r="H38">
        <f t="shared" si="1"/>
        <v>-8.673873144777744E-3</v>
      </c>
    </row>
    <row r="39" spans="4:8" x14ac:dyDescent="0.4">
      <c r="D39" s="8"/>
      <c r="E39" s="8">
        <v>42621</v>
      </c>
      <c r="F39" s="9">
        <v>1084.5</v>
      </c>
      <c r="G39">
        <f t="shared" si="0"/>
        <v>-6</v>
      </c>
      <c r="H39">
        <f t="shared" si="1"/>
        <v>-5.5172553747544484E-3</v>
      </c>
    </row>
    <row r="40" spans="4:8" x14ac:dyDescent="0.4">
      <c r="D40" s="8"/>
      <c r="E40" s="8">
        <v>42622</v>
      </c>
      <c r="F40" s="9">
        <v>1062.5</v>
      </c>
      <c r="G40">
        <f t="shared" si="0"/>
        <v>-22</v>
      </c>
      <c r="H40">
        <f t="shared" si="1"/>
        <v>-2.0494429468357112E-2</v>
      </c>
    </row>
    <row r="41" spans="4:8" x14ac:dyDescent="0.4">
      <c r="D41" s="8"/>
      <c r="E41" s="8">
        <v>42625</v>
      </c>
      <c r="F41" s="9">
        <v>1056</v>
      </c>
      <c r="G41">
        <f t="shared" si="0"/>
        <v>-6.5</v>
      </c>
      <c r="H41">
        <f t="shared" si="1"/>
        <v>-6.1364365323655079E-3</v>
      </c>
    </row>
    <row r="42" spans="4:8" x14ac:dyDescent="0.4">
      <c r="D42" s="8"/>
      <c r="E42" s="8">
        <v>42626</v>
      </c>
      <c r="F42" s="9">
        <v>1036.5</v>
      </c>
      <c r="G42">
        <f t="shared" si="0"/>
        <v>-19.5</v>
      </c>
      <c r="H42">
        <f t="shared" si="1"/>
        <v>-1.8638532390372831E-2</v>
      </c>
    </row>
    <row r="43" spans="4:8" x14ac:dyDescent="0.4">
      <c r="D43" s="8"/>
      <c r="E43" s="8">
        <v>42627</v>
      </c>
      <c r="F43" s="9">
        <v>1036.5</v>
      </c>
      <c r="G43">
        <f t="shared" si="0"/>
        <v>0</v>
      </c>
      <c r="H43">
        <f t="shared" si="1"/>
        <v>0</v>
      </c>
    </row>
    <row r="44" spans="4:8" x14ac:dyDescent="0.4">
      <c r="D44" s="8"/>
      <c r="E44" s="8">
        <v>42628</v>
      </c>
      <c r="F44" s="9">
        <v>1033.5</v>
      </c>
      <c r="G44">
        <f t="shared" si="0"/>
        <v>-3</v>
      </c>
      <c r="H44">
        <f t="shared" si="1"/>
        <v>-2.8985527540106304E-3</v>
      </c>
    </row>
    <row r="45" spans="4:8" x14ac:dyDescent="0.4">
      <c r="D45" s="8"/>
      <c r="E45" s="8">
        <v>42629</v>
      </c>
      <c r="F45" s="9">
        <v>1018</v>
      </c>
      <c r="G45">
        <f t="shared" si="0"/>
        <v>-15.5</v>
      </c>
      <c r="H45">
        <f t="shared" si="1"/>
        <v>-1.5111182011355417E-2</v>
      </c>
    </row>
    <row r="46" spans="4:8" x14ac:dyDescent="0.4">
      <c r="D46" s="8"/>
      <c r="E46" s="8">
        <v>42631</v>
      </c>
      <c r="F46" s="9">
        <v>1017</v>
      </c>
      <c r="G46">
        <f t="shared" si="0"/>
        <v>-1</v>
      </c>
      <c r="H46">
        <f t="shared" si="1"/>
        <v>-9.8280106190795635E-4</v>
      </c>
    </row>
    <row r="47" spans="4:8" x14ac:dyDescent="0.4">
      <c r="D47" s="8"/>
      <c r="E47" s="8">
        <v>42632</v>
      </c>
      <c r="F47" s="9">
        <v>1021</v>
      </c>
      <c r="G47">
        <f t="shared" si="0"/>
        <v>4</v>
      </c>
      <c r="H47">
        <f t="shared" si="1"/>
        <v>3.9254221161053593E-3</v>
      </c>
    </row>
    <row r="48" spans="4:8" x14ac:dyDescent="0.4">
      <c r="D48" s="8"/>
      <c r="E48" s="8">
        <v>42633</v>
      </c>
      <c r="F48" s="9">
        <v>1029.5</v>
      </c>
      <c r="G48">
        <f t="shared" si="0"/>
        <v>8.5</v>
      </c>
      <c r="H48">
        <f t="shared" si="1"/>
        <v>8.2907083031784623E-3</v>
      </c>
    </row>
    <row r="49" spans="4:8" x14ac:dyDescent="0.4">
      <c r="D49" s="8"/>
      <c r="E49" s="8">
        <v>42634</v>
      </c>
      <c r="F49" s="9">
        <v>1052.5</v>
      </c>
      <c r="G49">
        <f t="shared" si="0"/>
        <v>23</v>
      </c>
      <c r="H49">
        <f t="shared" si="1"/>
        <v>2.2095039088692481E-2</v>
      </c>
    </row>
    <row r="50" spans="4:8" x14ac:dyDescent="0.4">
      <c r="D50" s="8"/>
      <c r="E50" s="8">
        <v>42635</v>
      </c>
      <c r="F50" s="9">
        <v>1055.5</v>
      </c>
      <c r="G50">
        <f t="shared" si="0"/>
        <v>3</v>
      </c>
      <c r="H50">
        <f t="shared" si="1"/>
        <v>2.8463017318394179E-3</v>
      </c>
    </row>
    <row r="51" spans="4:8" x14ac:dyDescent="0.4">
      <c r="D51" s="8"/>
      <c r="E51" s="8">
        <v>42636</v>
      </c>
      <c r="F51" s="9">
        <v>1053.5</v>
      </c>
      <c r="G51">
        <f t="shared" si="0"/>
        <v>-2</v>
      </c>
      <c r="H51">
        <f t="shared" si="1"/>
        <v>-1.896634044132206E-3</v>
      </c>
    </row>
    <row r="52" spans="4:8" x14ac:dyDescent="0.4">
      <c r="D52" s="8"/>
      <c r="E52" s="8">
        <v>42638</v>
      </c>
      <c r="F52" s="9">
        <v>1053.5</v>
      </c>
      <c r="G52">
        <f t="shared" si="0"/>
        <v>0</v>
      </c>
      <c r="H52">
        <f t="shared" si="1"/>
        <v>0</v>
      </c>
    </row>
    <row r="53" spans="4:8" x14ac:dyDescent="0.4">
      <c r="D53" s="8"/>
      <c r="E53" s="8">
        <v>42639</v>
      </c>
      <c r="F53" s="9">
        <v>1040</v>
      </c>
      <c r="G53">
        <f t="shared" si="0"/>
        <v>-13.5</v>
      </c>
      <c r="H53">
        <f t="shared" si="1"/>
        <v>-1.2897241108825064E-2</v>
      </c>
    </row>
    <row r="54" spans="4:8" x14ac:dyDescent="0.4">
      <c r="D54" s="8"/>
      <c r="E54" s="8">
        <v>42640</v>
      </c>
      <c r="F54" s="9">
        <v>1025</v>
      </c>
      <c r="G54">
        <f t="shared" si="0"/>
        <v>-15</v>
      </c>
      <c r="H54">
        <f t="shared" si="1"/>
        <v>-1.452810056290943E-2</v>
      </c>
    </row>
    <row r="55" spans="4:8" x14ac:dyDescent="0.4">
      <c r="D55" s="8"/>
      <c r="E55" s="8">
        <v>42641</v>
      </c>
      <c r="F55" s="9">
        <v>1030</v>
      </c>
      <c r="G55">
        <f t="shared" si="0"/>
        <v>5</v>
      </c>
      <c r="H55">
        <f t="shared" si="1"/>
        <v>4.8661896511728031E-3</v>
      </c>
    </row>
    <row r="56" spans="4:8" x14ac:dyDescent="0.4">
      <c r="D56" s="8"/>
      <c r="E56" s="8">
        <v>42642</v>
      </c>
      <c r="F56" s="9">
        <v>1028.5</v>
      </c>
      <c r="G56">
        <f t="shared" si="0"/>
        <v>-1.5</v>
      </c>
      <c r="H56">
        <f t="shared" si="1"/>
        <v>-1.4573721306696541E-3</v>
      </c>
    </row>
    <row r="57" spans="4:8" x14ac:dyDescent="0.4">
      <c r="D57" s="8"/>
      <c r="E57" s="8">
        <v>42643</v>
      </c>
      <c r="F57" s="9">
        <v>1026.5</v>
      </c>
      <c r="G57">
        <f t="shared" si="0"/>
        <v>-2</v>
      </c>
      <c r="H57">
        <f t="shared" si="1"/>
        <v>-1.9464726340236993E-3</v>
      </c>
    </row>
    <row r="58" spans="4:8" x14ac:dyDescent="0.4">
      <c r="D58" s="8"/>
      <c r="E58" s="8">
        <v>42645</v>
      </c>
      <c r="F58" s="9">
        <v>1027.5</v>
      </c>
      <c r="G58">
        <f t="shared" si="0"/>
        <v>1</v>
      </c>
      <c r="H58">
        <f t="shared" si="1"/>
        <v>9.7370991140088847E-4</v>
      </c>
    </row>
    <row r="59" spans="4:8" x14ac:dyDescent="0.4">
      <c r="D59" s="8"/>
      <c r="E59" s="8">
        <v>42646</v>
      </c>
      <c r="F59" s="9">
        <v>1007.5</v>
      </c>
      <c r="G59">
        <f t="shared" si="0"/>
        <v>-20</v>
      </c>
      <c r="H59">
        <f t="shared" si="1"/>
        <v>-1.9656652549551623E-2</v>
      </c>
    </row>
    <row r="60" spans="4:8" x14ac:dyDescent="0.4">
      <c r="D60" s="8"/>
      <c r="E60" s="8">
        <v>42647</v>
      </c>
      <c r="F60" s="10">
        <v>987</v>
      </c>
      <c r="G60">
        <f t="shared" si="0"/>
        <v>-20.5</v>
      </c>
      <c r="H60">
        <f t="shared" si="1"/>
        <v>-2.0557254387355783E-2</v>
      </c>
    </row>
    <row r="61" spans="4:8" x14ac:dyDescent="0.4">
      <c r="D61" s="8"/>
      <c r="E61" s="8">
        <v>42648</v>
      </c>
      <c r="F61" s="10">
        <v>976</v>
      </c>
      <c r="G61">
        <f t="shared" si="0"/>
        <v>-11</v>
      </c>
      <c r="H61">
        <f t="shared" si="1"/>
        <v>-1.1207453020389835E-2</v>
      </c>
    </row>
    <row r="62" spans="4:8" x14ac:dyDescent="0.4">
      <c r="D62" s="8"/>
      <c r="E62" s="8">
        <v>42649</v>
      </c>
      <c r="F62" s="10">
        <v>965</v>
      </c>
      <c r="G62">
        <f t="shared" si="0"/>
        <v>-11</v>
      </c>
      <c r="H62">
        <f t="shared" si="1"/>
        <v>-1.1334485074105949E-2</v>
      </c>
    </row>
    <row r="63" spans="4:8" x14ac:dyDescent="0.4">
      <c r="D63" s="8"/>
      <c r="E63" s="8">
        <v>42650</v>
      </c>
      <c r="F63" s="10">
        <v>968.5</v>
      </c>
      <c r="G63">
        <f t="shared" si="0"/>
        <v>3.5</v>
      </c>
      <c r="H63">
        <f t="shared" si="1"/>
        <v>3.6203815080648738E-3</v>
      </c>
    </row>
    <row r="64" spans="4:8" x14ac:dyDescent="0.4">
      <c r="D64" s="8"/>
      <c r="E64" s="8">
        <v>42652</v>
      </c>
      <c r="F64" s="10">
        <v>968.5</v>
      </c>
      <c r="G64">
        <f t="shared" si="0"/>
        <v>0</v>
      </c>
      <c r="H64">
        <f t="shared" si="1"/>
        <v>0</v>
      </c>
    </row>
    <row r="65" spans="4:8" x14ac:dyDescent="0.4">
      <c r="D65" s="8"/>
      <c r="E65" s="8">
        <v>42653</v>
      </c>
      <c r="F65" s="10">
        <v>965.5</v>
      </c>
      <c r="G65">
        <f t="shared" si="0"/>
        <v>-3</v>
      </c>
      <c r="H65">
        <f t="shared" si="1"/>
        <v>-3.1023809784818113E-3</v>
      </c>
    </row>
    <row r="66" spans="4:8" x14ac:dyDescent="0.4">
      <c r="D66" s="8"/>
      <c r="E66" s="8">
        <v>42654</v>
      </c>
      <c r="F66" s="10">
        <v>948.5</v>
      </c>
      <c r="G66">
        <f t="shared" si="0"/>
        <v>-17</v>
      </c>
      <c r="H66">
        <f t="shared" si="1"/>
        <v>-1.7764312493500078E-2</v>
      </c>
    </row>
    <row r="67" spans="4:8" x14ac:dyDescent="0.4">
      <c r="D67" s="8"/>
      <c r="E67" s="8">
        <v>42655</v>
      </c>
      <c r="F67" s="10">
        <v>941.5</v>
      </c>
      <c r="G67">
        <f t="shared" si="0"/>
        <v>-7</v>
      </c>
      <c r="H67">
        <f t="shared" si="1"/>
        <v>-7.4074412778619703E-3</v>
      </c>
    </row>
    <row r="68" spans="4:8" x14ac:dyDescent="0.4">
      <c r="D68" s="8"/>
      <c r="E68" s="8">
        <v>42656</v>
      </c>
      <c r="F68" s="10">
        <v>935</v>
      </c>
      <c r="G68">
        <f t="shared" si="0"/>
        <v>-6.5</v>
      </c>
      <c r="H68">
        <f t="shared" si="1"/>
        <v>-6.9278188085197812E-3</v>
      </c>
    </row>
    <row r="69" spans="4:8" x14ac:dyDescent="0.4">
      <c r="D69" s="8"/>
      <c r="E69" s="8">
        <v>42657</v>
      </c>
      <c r="F69" s="10">
        <v>936.5</v>
      </c>
      <c r="G69">
        <f t="shared" ref="G69:G132" si="2">F69-F68</f>
        <v>1.5</v>
      </c>
      <c r="H69">
        <f t="shared" ref="H69:H132" si="3">LN(F69)-LN(F68)</f>
        <v>1.60299259545571E-3</v>
      </c>
    </row>
    <row r="70" spans="4:8" x14ac:dyDescent="0.4">
      <c r="D70" s="8"/>
      <c r="E70" s="8">
        <v>42659</v>
      </c>
      <c r="F70" s="10">
        <v>936.5</v>
      </c>
      <c r="G70">
        <f t="shared" si="2"/>
        <v>0</v>
      </c>
      <c r="H70">
        <f t="shared" si="3"/>
        <v>0</v>
      </c>
    </row>
    <row r="71" spans="4:8" x14ac:dyDescent="0.4">
      <c r="D71" s="8"/>
      <c r="E71" s="8">
        <v>42660</v>
      </c>
      <c r="F71" s="10">
        <v>936</v>
      </c>
      <c r="G71">
        <f t="shared" si="2"/>
        <v>-0.5</v>
      </c>
      <c r="H71">
        <f t="shared" si="3"/>
        <v>-5.3404540655144217E-4</v>
      </c>
    </row>
    <row r="72" spans="4:8" x14ac:dyDescent="0.4">
      <c r="D72" s="8"/>
      <c r="E72" s="8">
        <v>42661</v>
      </c>
      <c r="F72" s="10">
        <v>945</v>
      </c>
      <c r="G72">
        <f t="shared" si="2"/>
        <v>9</v>
      </c>
      <c r="H72">
        <f t="shared" si="3"/>
        <v>9.5694510161514756E-3</v>
      </c>
    </row>
    <row r="73" spans="4:8" x14ac:dyDescent="0.4">
      <c r="D73" s="8"/>
      <c r="E73" s="8">
        <v>42662</v>
      </c>
      <c r="F73" s="10">
        <v>943.5</v>
      </c>
      <c r="G73">
        <f t="shared" si="2"/>
        <v>-1.5</v>
      </c>
      <c r="H73">
        <f t="shared" si="3"/>
        <v>-1.588562685138406E-3</v>
      </c>
    </row>
    <row r="74" spans="4:8" x14ac:dyDescent="0.4">
      <c r="D74" s="8"/>
      <c r="E74" s="8">
        <v>42663</v>
      </c>
      <c r="F74" s="10">
        <v>934.5</v>
      </c>
      <c r="G74">
        <f t="shared" si="2"/>
        <v>-9</v>
      </c>
      <c r="H74">
        <f t="shared" si="3"/>
        <v>-9.5847379129869736E-3</v>
      </c>
    </row>
    <row r="75" spans="4:8" x14ac:dyDescent="0.4">
      <c r="D75" s="8"/>
      <c r="E75" s="8">
        <v>42664</v>
      </c>
      <c r="F75" s="10">
        <v>932.5</v>
      </c>
      <c r="G75">
        <f t="shared" si="2"/>
        <v>-2</v>
      </c>
      <c r="H75">
        <f t="shared" si="3"/>
        <v>-2.1424753776466687E-3</v>
      </c>
    </row>
    <row r="76" spans="4:8" x14ac:dyDescent="0.4">
      <c r="D76" s="8"/>
      <c r="E76" s="8">
        <v>42666</v>
      </c>
      <c r="F76" s="10">
        <v>932.5</v>
      </c>
      <c r="G76">
        <f t="shared" si="2"/>
        <v>0</v>
      </c>
      <c r="H76">
        <f t="shared" si="3"/>
        <v>0</v>
      </c>
    </row>
    <row r="77" spans="4:8" x14ac:dyDescent="0.4">
      <c r="D77" s="8"/>
      <c r="E77" s="8">
        <v>42667</v>
      </c>
      <c r="F77" s="10">
        <v>939</v>
      </c>
      <c r="G77">
        <f t="shared" si="2"/>
        <v>6.5</v>
      </c>
      <c r="H77">
        <f t="shared" si="3"/>
        <v>6.9463276902919091E-3</v>
      </c>
    </row>
    <row r="78" spans="4:8" x14ac:dyDescent="0.4">
      <c r="D78" s="8"/>
      <c r="E78" s="8">
        <v>42668</v>
      </c>
      <c r="F78" s="10">
        <v>965</v>
      </c>
      <c r="G78">
        <f t="shared" si="2"/>
        <v>26</v>
      </c>
      <c r="H78">
        <f t="shared" si="3"/>
        <v>2.7312622130723163E-2</v>
      </c>
    </row>
    <row r="79" spans="4:8" x14ac:dyDescent="0.4">
      <c r="D79" s="8"/>
      <c r="E79" s="8">
        <v>42669</v>
      </c>
      <c r="F79" s="10">
        <v>963.5</v>
      </c>
      <c r="G79">
        <f t="shared" si="2"/>
        <v>-1.5</v>
      </c>
      <c r="H79">
        <f t="shared" si="3"/>
        <v>-1.5556134845651215E-3</v>
      </c>
    </row>
    <row r="80" spans="4:8" x14ac:dyDescent="0.4">
      <c r="D80" s="8"/>
      <c r="E80" s="8">
        <v>42670</v>
      </c>
      <c r="F80" s="10">
        <v>965</v>
      </c>
      <c r="G80">
        <f t="shared" si="2"/>
        <v>1.5</v>
      </c>
      <c r="H80">
        <f t="shared" si="3"/>
        <v>1.5556134845651215E-3</v>
      </c>
    </row>
    <row r="81" spans="4:8" x14ac:dyDescent="0.4">
      <c r="D81" s="8"/>
      <c r="E81" s="8">
        <v>42671</v>
      </c>
      <c r="F81" s="10">
        <v>980.5</v>
      </c>
      <c r="G81">
        <f t="shared" si="2"/>
        <v>15.5</v>
      </c>
      <c r="H81">
        <f t="shared" si="3"/>
        <v>1.593454429741481E-2</v>
      </c>
    </row>
    <row r="82" spans="4:8" x14ac:dyDescent="0.4">
      <c r="D82" s="8"/>
      <c r="E82" s="8">
        <v>42673</v>
      </c>
      <c r="F82" s="10">
        <v>981</v>
      </c>
      <c r="G82">
        <f t="shared" si="2"/>
        <v>0.5</v>
      </c>
      <c r="H82">
        <f t="shared" si="3"/>
        <v>5.0981392896254363E-4</v>
      </c>
    </row>
    <row r="83" spans="4:8" x14ac:dyDescent="0.4">
      <c r="D83" s="8"/>
      <c r="E83" s="8">
        <v>42674</v>
      </c>
      <c r="F83" s="10">
        <v>981.5</v>
      </c>
      <c r="G83">
        <f t="shared" si="2"/>
        <v>0.5</v>
      </c>
      <c r="H83">
        <f t="shared" si="3"/>
        <v>5.095541511526136E-4</v>
      </c>
    </row>
    <row r="84" spans="4:8" x14ac:dyDescent="0.4">
      <c r="D84" s="8"/>
      <c r="E84" s="8">
        <v>42675</v>
      </c>
      <c r="F84" s="10">
        <v>995</v>
      </c>
      <c r="G84">
        <f t="shared" si="2"/>
        <v>13.5</v>
      </c>
      <c r="H84">
        <f t="shared" si="3"/>
        <v>1.3660723442076694E-2</v>
      </c>
    </row>
    <row r="85" spans="4:8" x14ac:dyDescent="0.4">
      <c r="D85" s="8"/>
      <c r="E85" s="8">
        <v>42676</v>
      </c>
      <c r="F85" s="10">
        <v>992</v>
      </c>
      <c r="G85">
        <f t="shared" si="2"/>
        <v>-3</v>
      </c>
      <c r="H85">
        <f t="shared" si="3"/>
        <v>-3.0196298737203975E-3</v>
      </c>
    </row>
    <row r="86" spans="4:8" x14ac:dyDescent="0.4">
      <c r="D86" s="8"/>
      <c r="E86" s="8">
        <v>42677</v>
      </c>
      <c r="F86" s="10">
        <v>998</v>
      </c>
      <c r="G86">
        <f t="shared" si="2"/>
        <v>6</v>
      </c>
      <c r="H86">
        <f t="shared" si="3"/>
        <v>6.030169026591814E-3</v>
      </c>
    </row>
    <row r="87" spans="4:8" x14ac:dyDescent="0.4">
      <c r="D87" s="8"/>
      <c r="E87" s="8">
        <v>42678</v>
      </c>
      <c r="F87" s="9">
        <v>1001</v>
      </c>
      <c r="G87">
        <f t="shared" si="2"/>
        <v>3</v>
      </c>
      <c r="H87">
        <f t="shared" si="3"/>
        <v>3.001503003756234E-3</v>
      </c>
    </row>
    <row r="88" spans="4:8" x14ac:dyDescent="0.4">
      <c r="D88" s="8"/>
      <c r="E88" s="8">
        <v>42680</v>
      </c>
      <c r="F88" s="10">
        <v>999</v>
      </c>
      <c r="G88">
        <f t="shared" si="2"/>
        <v>-2</v>
      </c>
      <c r="H88">
        <f t="shared" si="3"/>
        <v>-2.0000006666665016E-3</v>
      </c>
    </row>
    <row r="89" spans="4:8" x14ac:dyDescent="0.4">
      <c r="D89" s="8"/>
      <c r="E89" s="8">
        <v>42681</v>
      </c>
      <c r="F89" s="10">
        <v>998.5</v>
      </c>
      <c r="G89">
        <f t="shared" si="2"/>
        <v>-0.5</v>
      </c>
      <c r="H89">
        <f t="shared" si="3"/>
        <v>-5.0062579268406182E-4</v>
      </c>
    </row>
    <row r="90" spans="4:8" x14ac:dyDescent="0.4">
      <c r="D90" s="8"/>
      <c r="E90" s="8">
        <v>42682</v>
      </c>
      <c r="F90" s="9">
        <v>1004</v>
      </c>
      <c r="G90">
        <f t="shared" si="2"/>
        <v>5.5</v>
      </c>
      <c r="H90">
        <f t="shared" si="3"/>
        <v>5.4931473958044208E-3</v>
      </c>
    </row>
    <row r="91" spans="4:8" x14ac:dyDescent="0.4">
      <c r="D91" s="8"/>
      <c r="E91" s="8">
        <v>42683</v>
      </c>
      <c r="F91" s="9">
        <v>1002</v>
      </c>
      <c r="G91">
        <f t="shared" si="2"/>
        <v>-2</v>
      </c>
      <c r="H91">
        <f t="shared" si="3"/>
        <v>-1.9940186068643229E-3</v>
      </c>
    </row>
    <row r="92" spans="4:8" x14ac:dyDescent="0.4">
      <c r="D92" s="8"/>
      <c r="E92" s="8">
        <v>42684</v>
      </c>
      <c r="F92" s="10">
        <v>975</v>
      </c>
      <c r="G92">
        <f t="shared" si="2"/>
        <v>-27</v>
      </c>
      <c r="H92">
        <f t="shared" si="3"/>
        <v>-2.7315810646962646E-2</v>
      </c>
    </row>
    <row r="93" spans="4:8" x14ac:dyDescent="0.4">
      <c r="D93" s="8"/>
      <c r="E93" s="8">
        <v>42685</v>
      </c>
      <c r="F93" s="10">
        <v>940</v>
      </c>
      <c r="G93">
        <f t="shared" si="2"/>
        <v>-35</v>
      </c>
      <c r="H93">
        <f t="shared" si="3"/>
        <v>-3.6557595733797577E-2</v>
      </c>
    </row>
    <row r="94" spans="4:8" x14ac:dyDescent="0.4">
      <c r="D94" s="8"/>
      <c r="E94" s="8">
        <v>42687</v>
      </c>
      <c r="F94" s="10">
        <v>940</v>
      </c>
      <c r="G94">
        <f t="shared" si="2"/>
        <v>0</v>
      </c>
      <c r="H94">
        <f t="shared" si="3"/>
        <v>0</v>
      </c>
    </row>
    <row r="95" spans="4:8" x14ac:dyDescent="0.4">
      <c r="D95" s="8"/>
      <c r="E95" s="8">
        <v>42688</v>
      </c>
      <c r="F95" s="10">
        <v>930.5</v>
      </c>
      <c r="G95">
        <f t="shared" si="2"/>
        <v>-9.5</v>
      </c>
      <c r="H95">
        <f t="shared" si="3"/>
        <v>-1.0157799181744309E-2</v>
      </c>
    </row>
    <row r="96" spans="4:8" x14ac:dyDescent="0.4">
      <c r="D96" s="8"/>
      <c r="E96" s="8">
        <v>42689</v>
      </c>
      <c r="F96" s="10">
        <v>937</v>
      </c>
      <c r="G96">
        <f t="shared" si="2"/>
        <v>6.5</v>
      </c>
      <c r="H96">
        <f t="shared" si="3"/>
        <v>6.9612061561166172E-3</v>
      </c>
    </row>
    <row r="97" spans="4:8" x14ac:dyDescent="0.4">
      <c r="D97" s="8"/>
      <c r="E97" s="8">
        <v>42690</v>
      </c>
      <c r="F97" s="10">
        <v>944.25</v>
      </c>
      <c r="G97">
        <f t="shared" si="2"/>
        <v>7.25</v>
      </c>
      <c r="H97">
        <f t="shared" si="3"/>
        <v>7.7076793541444033E-3</v>
      </c>
    </row>
    <row r="98" spans="4:8" x14ac:dyDescent="0.4">
      <c r="D98" s="8"/>
      <c r="E98" s="8">
        <v>42691</v>
      </c>
      <c r="F98" s="10">
        <v>933.5</v>
      </c>
      <c r="G98">
        <f t="shared" si="2"/>
        <v>-10.75</v>
      </c>
      <c r="H98">
        <f t="shared" si="3"/>
        <v>-1.1449998610789436E-2</v>
      </c>
    </row>
    <row r="99" spans="4:8" x14ac:dyDescent="0.4">
      <c r="D99" s="8"/>
      <c r="E99" s="8">
        <v>42692</v>
      </c>
      <c r="F99" s="10">
        <v>923</v>
      </c>
      <c r="G99">
        <f t="shared" si="2"/>
        <v>-10.5</v>
      </c>
      <c r="H99">
        <f t="shared" si="3"/>
        <v>-1.1311728478925254E-2</v>
      </c>
    </row>
    <row r="100" spans="4:8" x14ac:dyDescent="0.4">
      <c r="D100" s="8"/>
      <c r="E100" s="8">
        <v>42695</v>
      </c>
      <c r="F100" s="10">
        <v>941.5</v>
      </c>
      <c r="G100">
        <f t="shared" si="2"/>
        <v>18.5</v>
      </c>
      <c r="H100">
        <f t="shared" si="3"/>
        <v>1.9845113594355368E-2</v>
      </c>
    </row>
    <row r="101" spans="4:8" x14ac:dyDescent="0.4">
      <c r="D101" s="8"/>
      <c r="E101" s="8">
        <v>42696</v>
      </c>
      <c r="F101" s="10">
        <v>940</v>
      </c>
      <c r="G101">
        <f t="shared" si="2"/>
        <v>-1.5</v>
      </c>
      <c r="H101">
        <f t="shared" si="3"/>
        <v>-1.5944728331573899E-3</v>
      </c>
    </row>
    <row r="102" spans="4:8" x14ac:dyDescent="0.4">
      <c r="D102" s="8"/>
      <c r="E102" s="8">
        <v>42697</v>
      </c>
      <c r="F102" s="10">
        <v>931</v>
      </c>
      <c r="G102">
        <f t="shared" si="2"/>
        <v>-9</v>
      </c>
      <c r="H102">
        <f t="shared" si="3"/>
        <v>-9.6205979869825597E-3</v>
      </c>
    </row>
    <row r="103" spans="4:8" x14ac:dyDescent="0.4">
      <c r="D103" s="8"/>
      <c r="E103" s="8">
        <v>42698</v>
      </c>
      <c r="F103" s="10">
        <v>916</v>
      </c>
      <c r="G103">
        <f t="shared" si="2"/>
        <v>-15</v>
      </c>
      <c r="H103">
        <f t="shared" si="3"/>
        <v>-1.6242912602937309E-2</v>
      </c>
    </row>
    <row r="104" spans="4:8" x14ac:dyDescent="0.4">
      <c r="D104" s="8"/>
      <c r="E104" s="8">
        <v>42699</v>
      </c>
      <c r="F104" s="10">
        <v>908</v>
      </c>
      <c r="G104">
        <f t="shared" si="2"/>
        <v>-8</v>
      </c>
      <c r="H104">
        <f t="shared" si="3"/>
        <v>-8.7719860728361354E-3</v>
      </c>
    </row>
    <row r="105" spans="4:8" x14ac:dyDescent="0.4">
      <c r="D105" s="8"/>
      <c r="E105" s="8">
        <v>42701</v>
      </c>
      <c r="F105" s="10">
        <v>908</v>
      </c>
      <c r="G105">
        <f t="shared" si="2"/>
        <v>0</v>
      </c>
      <c r="H105">
        <f t="shared" si="3"/>
        <v>0</v>
      </c>
    </row>
    <row r="106" spans="4:8" x14ac:dyDescent="0.4">
      <c r="D106" s="8"/>
      <c r="E106" s="8">
        <v>42702</v>
      </c>
      <c r="F106" s="10">
        <v>923.5</v>
      </c>
      <c r="G106">
        <f t="shared" si="2"/>
        <v>15.5</v>
      </c>
      <c r="H106">
        <f t="shared" si="3"/>
        <v>1.6926421038000683E-2</v>
      </c>
    </row>
    <row r="107" spans="4:8" x14ac:dyDescent="0.4">
      <c r="D107" s="8"/>
      <c r="E107" s="8">
        <v>42703</v>
      </c>
      <c r="F107" s="10">
        <v>921</v>
      </c>
      <c r="G107">
        <f t="shared" si="2"/>
        <v>-2.5</v>
      </c>
      <c r="H107">
        <f t="shared" si="3"/>
        <v>-2.7107633839875689E-3</v>
      </c>
    </row>
    <row r="108" spans="4:8" x14ac:dyDescent="0.4">
      <c r="D108" s="8"/>
      <c r="E108" s="8">
        <v>42704</v>
      </c>
      <c r="F108" s="10">
        <v>911.5</v>
      </c>
      <c r="G108">
        <f t="shared" si="2"/>
        <v>-9.5</v>
      </c>
      <c r="H108">
        <f t="shared" si="3"/>
        <v>-1.0368442136589273E-2</v>
      </c>
    </row>
    <row r="109" spans="4:8" x14ac:dyDescent="0.4">
      <c r="D109" s="8"/>
      <c r="E109" s="8">
        <v>42705</v>
      </c>
      <c r="F109" s="10">
        <v>915.5</v>
      </c>
      <c r="G109">
        <f t="shared" si="2"/>
        <v>4</v>
      </c>
      <c r="H109">
        <f t="shared" si="3"/>
        <v>4.3787699958475201E-3</v>
      </c>
    </row>
    <row r="110" spans="4:8" x14ac:dyDescent="0.4">
      <c r="D110" s="8"/>
      <c r="E110" s="8">
        <v>42706</v>
      </c>
      <c r="F110" s="10">
        <v>933</v>
      </c>
      <c r="G110">
        <f t="shared" si="2"/>
        <v>17.5</v>
      </c>
      <c r="H110">
        <f t="shared" si="3"/>
        <v>1.8934836732778848E-2</v>
      </c>
    </row>
    <row r="111" spans="4:8" x14ac:dyDescent="0.4">
      <c r="D111" s="8"/>
      <c r="E111" s="8">
        <v>42708</v>
      </c>
      <c r="F111" s="10">
        <v>931.5</v>
      </c>
      <c r="G111">
        <f t="shared" si="2"/>
        <v>-1.5</v>
      </c>
      <c r="H111">
        <f t="shared" si="3"/>
        <v>-1.6090108057005281E-3</v>
      </c>
    </row>
    <row r="112" spans="4:8" x14ac:dyDescent="0.4">
      <c r="D112" s="8"/>
      <c r="E112" s="8">
        <v>42709</v>
      </c>
      <c r="F112" s="10">
        <v>937</v>
      </c>
      <c r="G112">
        <f t="shared" si="2"/>
        <v>5.5</v>
      </c>
      <c r="H112">
        <f t="shared" si="3"/>
        <v>5.8870921967786316E-3</v>
      </c>
    </row>
    <row r="113" spans="4:8" x14ac:dyDescent="0.4">
      <c r="D113" s="8"/>
      <c r="E113" s="8">
        <v>42710</v>
      </c>
      <c r="F113" s="10">
        <v>935</v>
      </c>
      <c r="G113">
        <f t="shared" si="2"/>
        <v>-2</v>
      </c>
      <c r="H113">
        <f t="shared" si="3"/>
        <v>-2.1367529497346993E-3</v>
      </c>
    </row>
    <row r="114" spans="4:8" x14ac:dyDescent="0.4">
      <c r="D114" s="8"/>
      <c r="E114" s="8">
        <v>42711</v>
      </c>
      <c r="F114" s="10">
        <v>940.5</v>
      </c>
      <c r="G114">
        <f t="shared" si="2"/>
        <v>5.5</v>
      </c>
      <c r="H114">
        <f t="shared" si="3"/>
        <v>5.865119452397316E-3</v>
      </c>
    </row>
    <row r="115" spans="4:8" x14ac:dyDescent="0.4">
      <c r="D115" s="8"/>
      <c r="E115" s="8">
        <v>42712</v>
      </c>
      <c r="F115" s="10">
        <v>937</v>
      </c>
      <c r="G115">
        <f t="shared" si="2"/>
        <v>-3.5</v>
      </c>
      <c r="H115">
        <f t="shared" si="3"/>
        <v>-3.7283665026626167E-3</v>
      </c>
    </row>
    <row r="116" spans="4:8" x14ac:dyDescent="0.4">
      <c r="D116" s="8"/>
      <c r="E116" s="8">
        <v>42713</v>
      </c>
      <c r="F116" s="10">
        <v>915</v>
      </c>
      <c r="G116">
        <f t="shared" si="2"/>
        <v>-22</v>
      </c>
      <c r="H116">
        <f t="shared" si="3"/>
        <v>-2.3759216962901064E-2</v>
      </c>
    </row>
    <row r="117" spans="4:8" x14ac:dyDescent="0.4">
      <c r="D117" s="8"/>
      <c r="E117" s="8">
        <v>42716</v>
      </c>
      <c r="F117" s="10">
        <v>932</v>
      </c>
      <c r="G117">
        <f t="shared" si="2"/>
        <v>17</v>
      </c>
      <c r="H117">
        <f t="shared" si="3"/>
        <v>1.840874941006998E-2</v>
      </c>
    </row>
    <row r="118" spans="4:8" x14ac:dyDescent="0.4">
      <c r="D118" s="8"/>
      <c r="E118" s="8">
        <v>42717</v>
      </c>
      <c r="F118" s="10">
        <v>935.5</v>
      </c>
      <c r="G118">
        <f t="shared" si="2"/>
        <v>3.5</v>
      </c>
      <c r="H118">
        <f t="shared" si="3"/>
        <v>3.7483310285537641E-3</v>
      </c>
    </row>
    <row r="119" spans="4:8" x14ac:dyDescent="0.4">
      <c r="D119" s="8"/>
      <c r="E119" s="8">
        <v>42718</v>
      </c>
      <c r="F119" s="10">
        <v>926</v>
      </c>
      <c r="G119">
        <f t="shared" si="2"/>
        <v>-9.5</v>
      </c>
      <c r="H119">
        <f t="shared" si="3"/>
        <v>-1.020691106796523E-2</v>
      </c>
    </row>
    <row r="120" spans="4:8" x14ac:dyDescent="0.4">
      <c r="D120" s="8"/>
      <c r="E120" s="8">
        <v>42719</v>
      </c>
      <c r="F120" s="10">
        <v>897.5</v>
      </c>
      <c r="G120">
        <f t="shared" si="2"/>
        <v>-28.5</v>
      </c>
      <c r="H120">
        <f t="shared" si="3"/>
        <v>-3.1261114283745783E-2</v>
      </c>
    </row>
    <row r="121" spans="4:8" x14ac:dyDescent="0.4">
      <c r="D121" s="8"/>
      <c r="E121" s="8">
        <v>42720</v>
      </c>
      <c r="F121" s="10">
        <v>927.5</v>
      </c>
      <c r="G121">
        <f t="shared" si="2"/>
        <v>30</v>
      </c>
      <c r="H121">
        <f t="shared" si="3"/>
        <v>3.2879674119156377E-2</v>
      </c>
    </row>
    <row r="122" spans="4:8" x14ac:dyDescent="0.4">
      <c r="D122" s="8"/>
      <c r="E122" s="8">
        <v>42722</v>
      </c>
      <c r="F122" s="10">
        <v>925</v>
      </c>
      <c r="G122">
        <f t="shared" si="2"/>
        <v>-2.5</v>
      </c>
      <c r="H122">
        <f t="shared" si="3"/>
        <v>-2.69905696916517E-3</v>
      </c>
    </row>
    <row r="123" spans="4:8" x14ac:dyDescent="0.4">
      <c r="D123" s="8"/>
      <c r="E123" s="8">
        <v>42723</v>
      </c>
      <c r="F123" s="10">
        <v>916</v>
      </c>
      <c r="G123">
        <f t="shared" si="2"/>
        <v>-9</v>
      </c>
      <c r="H123">
        <f t="shared" si="3"/>
        <v>-9.7773728382950509E-3</v>
      </c>
    </row>
    <row r="124" spans="4:8" x14ac:dyDescent="0.4">
      <c r="D124" s="8"/>
      <c r="E124" s="8">
        <v>42724</v>
      </c>
      <c r="F124" s="10">
        <v>921.5</v>
      </c>
      <c r="G124">
        <f t="shared" si="2"/>
        <v>5.5</v>
      </c>
      <c r="H124">
        <f t="shared" si="3"/>
        <v>5.9864124357478232E-3</v>
      </c>
    </row>
    <row r="125" spans="4:8" x14ac:dyDescent="0.4">
      <c r="D125" s="8"/>
      <c r="E125" s="8">
        <v>42725</v>
      </c>
      <c r="F125" s="10">
        <v>918.5</v>
      </c>
      <c r="G125">
        <f t="shared" si="2"/>
        <v>-3</v>
      </c>
      <c r="H125">
        <f t="shared" si="3"/>
        <v>-3.2608724546969725E-3</v>
      </c>
    </row>
    <row r="126" spans="4:8" x14ac:dyDescent="0.4">
      <c r="D126" s="8"/>
      <c r="E126" s="8">
        <v>42726</v>
      </c>
      <c r="F126" s="10">
        <v>907</v>
      </c>
      <c r="G126">
        <f t="shared" si="2"/>
        <v>-11.5</v>
      </c>
      <c r="H126">
        <f t="shared" si="3"/>
        <v>-1.2599454540044519E-2</v>
      </c>
    </row>
    <row r="127" spans="4:8" x14ac:dyDescent="0.4">
      <c r="D127" s="8"/>
      <c r="E127" s="8">
        <v>42727</v>
      </c>
      <c r="F127" s="10">
        <v>893.75</v>
      </c>
      <c r="G127">
        <f t="shared" si="2"/>
        <v>-13.25</v>
      </c>
      <c r="H127">
        <f t="shared" si="3"/>
        <v>-1.4716356106919015E-2</v>
      </c>
    </row>
    <row r="128" spans="4:8" x14ac:dyDescent="0.4">
      <c r="D128" s="8"/>
      <c r="E128" s="8">
        <v>42731</v>
      </c>
      <c r="F128" s="10">
        <v>904.5</v>
      </c>
      <c r="G128">
        <f t="shared" si="2"/>
        <v>10.75</v>
      </c>
      <c r="H128">
        <f t="shared" si="3"/>
        <v>1.1956210827132274E-2</v>
      </c>
    </row>
    <row r="129" spans="4:8" x14ac:dyDescent="0.4">
      <c r="D129" s="8"/>
      <c r="E129" s="8">
        <v>42732</v>
      </c>
      <c r="F129" s="10">
        <v>901</v>
      </c>
      <c r="G129">
        <f t="shared" si="2"/>
        <v>-3.5</v>
      </c>
      <c r="H129">
        <f t="shared" si="3"/>
        <v>-3.8770472270117651E-3</v>
      </c>
    </row>
    <row r="130" spans="4:8" x14ac:dyDescent="0.4">
      <c r="D130" s="8"/>
      <c r="E130" s="8">
        <v>42733</v>
      </c>
      <c r="F130" s="10">
        <v>901</v>
      </c>
      <c r="G130">
        <f t="shared" si="2"/>
        <v>0</v>
      </c>
      <c r="H130">
        <f t="shared" si="3"/>
        <v>0</v>
      </c>
    </row>
    <row r="131" spans="4:8" x14ac:dyDescent="0.4">
      <c r="D131" s="8"/>
      <c r="E131" s="8">
        <v>42734</v>
      </c>
      <c r="F131" s="10">
        <v>902.5</v>
      </c>
      <c r="G131">
        <f t="shared" si="2"/>
        <v>1.5</v>
      </c>
      <c r="H131">
        <f t="shared" si="3"/>
        <v>1.6634325986979448E-3</v>
      </c>
    </row>
    <row r="132" spans="4:8" x14ac:dyDescent="0.4">
      <c r="D132" s="8"/>
      <c r="E132" s="8">
        <v>42737</v>
      </c>
      <c r="F132" s="10">
        <v>904</v>
      </c>
      <c r="G132">
        <f t="shared" si="2"/>
        <v>1.5</v>
      </c>
      <c r="H132">
        <f t="shared" si="3"/>
        <v>1.6606701851404893E-3</v>
      </c>
    </row>
    <row r="133" spans="4:8" x14ac:dyDescent="0.4">
      <c r="D133" s="8"/>
      <c r="E133" s="8">
        <v>42738</v>
      </c>
      <c r="F133" s="10">
        <v>939</v>
      </c>
      <c r="G133">
        <f t="shared" ref="G133:G196" si="4">F133-F132</f>
        <v>35</v>
      </c>
      <c r="H133">
        <f t="shared" ref="H133:H196" si="5">LN(F133)-LN(F132)</f>
        <v>3.7986118816086822E-2</v>
      </c>
    </row>
    <row r="134" spans="4:8" x14ac:dyDescent="0.4">
      <c r="D134" s="8"/>
      <c r="E134" s="8">
        <v>42739</v>
      </c>
      <c r="F134" s="10">
        <v>945.25</v>
      </c>
      <c r="G134">
        <f t="shared" si="4"/>
        <v>6.25</v>
      </c>
      <c r="H134">
        <f t="shared" si="5"/>
        <v>6.6339635627796767E-3</v>
      </c>
    </row>
    <row r="135" spans="4:8" x14ac:dyDescent="0.4">
      <c r="D135" s="8"/>
      <c r="E135" s="8">
        <v>42740</v>
      </c>
      <c r="F135" s="10">
        <v>967</v>
      </c>
      <c r="G135">
        <f t="shared" si="4"/>
        <v>21.75</v>
      </c>
      <c r="H135">
        <f t="shared" si="5"/>
        <v>2.274905268225158E-2</v>
      </c>
    </row>
    <row r="136" spans="4:8" x14ac:dyDescent="0.4">
      <c r="D136" s="8"/>
      <c r="E136" s="8">
        <v>42741</v>
      </c>
      <c r="F136" s="10">
        <v>965.5</v>
      </c>
      <c r="G136">
        <f t="shared" si="4"/>
        <v>-1.5</v>
      </c>
      <c r="H136">
        <f t="shared" si="5"/>
        <v>-1.5523935847250314E-3</v>
      </c>
    </row>
    <row r="137" spans="4:8" x14ac:dyDescent="0.4">
      <c r="D137" s="8"/>
      <c r="E137" s="8">
        <v>42743</v>
      </c>
      <c r="F137" s="10">
        <v>969.5</v>
      </c>
      <c r="G137">
        <f t="shared" si="4"/>
        <v>4</v>
      </c>
      <c r="H137">
        <f t="shared" si="5"/>
        <v>4.1343728141374214E-3</v>
      </c>
    </row>
    <row r="138" spans="4:8" x14ac:dyDescent="0.4">
      <c r="D138" s="8"/>
      <c r="E138" s="8">
        <v>42744</v>
      </c>
      <c r="F138" s="10">
        <v>977</v>
      </c>
      <c r="G138">
        <f t="shared" si="4"/>
        <v>7.5</v>
      </c>
      <c r="H138">
        <f t="shared" si="5"/>
        <v>7.7061773600757277E-3</v>
      </c>
    </row>
    <row r="139" spans="4:8" x14ac:dyDescent="0.4">
      <c r="D139" s="8"/>
      <c r="E139" s="8">
        <v>42745</v>
      </c>
      <c r="F139" s="10">
        <v>980.5</v>
      </c>
      <c r="G139">
        <f t="shared" si="4"/>
        <v>3.5</v>
      </c>
      <c r="H139">
        <f t="shared" si="5"/>
        <v>3.5759935936185983E-3</v>
      </c>
    </row>
    <row r="140" spans="4:8" x14ac:dyDescent="0.4">
      <c r="D140" s="8"/>
      <c r="E140" s="8">
        <v>42746</v>
      </c>
      <c r="F140" s="10">
        <v>971.25</v>
      </c>
      <c r="G140">
        <f t="shared" si="4"/>
        <v>-9.25</v>
      </c>
      <c r="H140">
        <f t="shared" si="5"/>
        <v>-9.4787439545438446E-3</v>
      </c>
    </row>
    <row r="141" spans="4:8" x14ac:dyDescent="0.4">
      <c r="D141" s="8"/>
      <c r="E141" s="8">
        <v>42747</v>
      </c>
      <c r="F141" s="10">
        <v>977.5</v>
      </c>
      <c r="G141">
        <f t="shared" si="4"/>
        <v>6.25</v>
      </c>
      <c r="H141">
        <f t="shared" si="5"/>
        <v>6.4143901776638756E-3</v>
      </c>
    </row>
    <row r="142" spans="4:8" x14ac:dyDescent="0.4">
      <c r="D142" s="8"/>
      <c r="E142" s="8">
        <v>42748</v>
      </c>
      <c r="F142" s="10">
        <v>984</v>
      </c>
      <c r="G142">
        <f t="shared" si="4"/>
        <v>6.5</v>
      </c>
      <c r="H142">
        <f t="shared" si="5"/>
        <v>6.627605192732311E-3</v>
      </c>
    </row>
    <row r="143" spans="4:8" x14ac:dyDescent="0.4">
      <c r="D143" s="8"/>
      <c r="E143" s="8">
        <v>42751</v>
      </c>
      <c r="F143" s="10">
        <v>983</v>
      </c>
      <c r="G143">
        <f t="shared" si="4"/>
        <v>-1</v>
      </c>
      <c r="H143">
        <f t="shared" si="5"/>
        <v>-1.0167769050868358E-3</v>
      </c>
    </row>
    <row r="144" spans="4:8" x14ac:dyDescent="0.4">
      <c r="D144" s="8"/>
      <c r="E144" s="8">
        <v>42752</v>
      </c>
      <c r="F144" s="10">
        <v>977</v>
      </c>
      <c r="G144">
        <f t="shared" si="4"/>
        <v>-6</v>
      </c>
      <c r="H144">
        <f t="shared" si="5"/>
        <v>-6.1224681043841045E-3</v>
      </c>
    </row>
    <row r="145" spans="4:8" x14ac:dyDescent="0.4">
      <c r="D145" s="8"/>
      <c r="E145" s="8">
        <v>42753</v>
      </c>
      <c r="F145" s="10">
        <v>963</v>
      </c>
      <c r="G145">
        <f t="shared" si="4"/>
        <v>-14</v>
      </c>
      <c r="H145">
        <f t="shared" si="5"/>
        <v>-1.4433240244656531E-2</v>
      </c>
    </row>
    <row r="146" spans="4:8" x14ac:dyDescent="0.4">
      <c r="D146" s="8"/>
      <c r="E146" s="8">
        <v>42754</v>
      </c>
      <c r="F146" s="10">
        <v>959.5</v>
      </c>
      <c r="G146">
        <f t="shared" si="4"/>
        <v>-3.5</v>
      </c>
      <c r="H146">
        <f t="shared" si="5"/>
        <v>-3.6410963503712424E-3</v>
      </c>
    </row>
    <row r="147" spans="4:8" x14ac:dyDescent="0.4">
      <c r="D147" s="8"/>
      <c r="E147" s="8">
        <v>42755</v>
      </c>
      <c r="F147" s="10">
        <v>977</v>
      </c>
      <c r="G147">
        <f t="shared" si="4"/>
        <v>17.5</v>
      </c>
      <c r="H147">
        <f t="shared" si="5"/>
        <v>1.8074336595027773E-2</v>
      </c>
    </row>
    <row r="148" spans="4:8" x14ac:dyDescent="0.4">
      <c r="D148" s="8"/>
      <c r="E148" s="8">
        <v>42757</v>
      </c>
      <c r="F148" s="10">
        <v>977</v>
      </c>
      <c r="G148">
        <f t="shared" si="4"/>
        <v>0</v>
      </c>
      <c r="H148">
        <f t="shared" si="5"/>
        <v>0</v>
      </c>
    </row>
    <row r="149" spans="4:8" x14ac:dyDescent="0.4">
      <c r="D149" s="8"/>
      <c r="E149" s="8">
        <v>42758</v>
      </c>
      <c r="F149" s="10">
        <v>982</v>
      </c>
      <c r="G149">
        <f t="shared" si="4"/>
        <v>5</v>
      </c>
      <c r="H149">
        <f t="shared" si="5"/>
        <v>5.104656311683442E-3</v>
      </c>
    </row>
    <row r="150" spans="4:8" x14ac:dyDescent="0.4">
      <c r="D150" s="8"/>
      <c r="E150" s="8">
        <v>42759</v>
      </c>
      <c r="F150" s="10">
        <v>996.5</v>
      </c>
      <c r="G150">
        <f t="shared" si="4"/>
        <v>14.5</v>
      </c>
      <c r="H150">
        <f t="shared" si="5"/>
        <v>1.4657831298383606E-2</v>
      </c>
    </row>
    <row r="151" spans="4:8" x14ac:dyDescent="0.4">
      <c r="D151" s="8"/>
      <c r="E151" s="8">
        <v>42760</v>
      </c>
      <c r="F151" s="10">
        <v>981.5</v>
      </c>
      <c r="G151">
        <f t="shared" si="4"/>
        <v>-15</v>
      </c>
      <c r="H151">
        <f t="shared" si="5"/>
        <v>-1.5167125936333292E-2</v>
      </c>
    </row>
    <row r="152" spans="4:8" x14ac:dyDescent="0.4">
      <c r="D152" s="8"/>
      <c r="E152" s="8">
        <v>42761</v>
      </c>
      <c r="F152" s="10">
        <v>977.75</v>
      </c>
      <c r="G152">
        <f t="shared" si="4"/>
        <v>-3.75</v>
      </c>
      <c r="H152">
        <f t="shared" si="5"/>
        <v>-3.8280000808930126E-3</v>
      </c>
    </row>
    <row r="153" spans="4:8" x14ac:dyDescent="0.4">
      <c r="D153" s="8"/>
      <c r="E153" s="8">
        <v>42762</v>
      </c>
      <c r="F153" s="10">
        <v>985.5</v>
      </c>
      <c r="G153">
        <f t="shared" si="4"/>
        <v>7.75</v>
      </c>
      <c r="H153">
        <f t="shared" si="5"/>
        <v>7.8951129571516176E-3</v>
      </c>
    </row>
    <row r="154" spans="4:8" x14ac:dyDescent="0.4">
      <c r="D154" s="8"/>
      <c r="E154" s="8">
        <v>42764</v>
      </c>
      <c r="F154" s="10">
        <v>986</v>
      </c>
      <c r="G154">
        <f t="shared" si="4"/>
        <v>0.5</v>
      </c>
      <c r="H154">
        <f t="shared" si="5"/>
        <v>5.0722800986058303E-4</v>
      </c>
    </row>
    <row r="155" spans="4:8" x14ac:dyDescent="0.4">
      <c r="D155" s="8"/>
      <c r="E155" s="8">
        <v>42765</v>
      </c>
      <c r="F155" s="10">
        <v>989</v>
      </c>
      <c r="G155">
        <f t="shared" si="4"/>
        <v>3</v>
      </c>
      <c r="H155">
        <f t="shared" si="5"/>
        <v>3.0379770200772427E-3</v>
      </c>
    </row>
    <row r="156" spans="4:8" x14ac:dyDescent="0.4">
      <c r="D156" s="8"/>
      <c r="E156" s="8">
        <v>42766</v>
      </c>
      <c r="F156" s="10">
        <v>995</v>
      </c>
      <c r="G156">
        <f t="shared" si="4"/>
        <v>6</v>
      </c>
      <c r="H156">
        <f t="shared" si="5"/>
        <v>6.0484055358802635E-3</v>
      </c>
    </row>
    <row r="157" spans="4:8" x14ac:dyDescent="0.4">
      <c r="D157" s="8"/>
      <c r="E157" s="8">
        <v>42767</v>
      </c>
      <c r="F157" s="10">
        <v>999</v>
      </c>
      <c r="G157">
        <f t="shared" si="4"/>
        <v>4</v>
      </c>
      <c r="H157">
        <f t="shared" si="5"/>
        <v>4.012041489961149E-3</v>
      </c>
    </row>
    <row r="158" spans="4:8" x14ac:dyDescent="0.4">
      <c r="D158" s="8"/>
      <c r="E158" s="8">
        <v>42768</v>
      </c>
      <c r="F158" s="9">
        <v>1000</v>
      </c>
      <c r="G158">
        <f t="shared" si="4"/>
        <v>1</v>
      </c>
      <c r="H158">
        <f t="shared" si="5"/>
        <v>1.0005003335828988E-3</v>
      </c>
    </row>
    <row r="159" spans="4:8" x14ac:dyDescent="0.4">
      <c r="D159" s="8"/>
      <c r="E159" s="8">
        <v>42769</v>
      </c>
      <c r="F159" s="9">
        <v>1003.5</v>
      </c>
      <c r="G159">
        <f t="shared" si="4"/>
        <v>3.5</v>
      </c>
      <c r="H159">
        <f t="shared" si="5"/>
        <v>3.4938892542557554E-3</v>
      </c>
    </row>
    <row r="160" spans="4:8" x14ac:dyDescent="0.4">
      <c r="D160" s="8"/>
      <c r="E160" s="8">
        <v>42771</v>
      </c>
      <c r="F160" s="9">
        <v>1003.5</v>
      </c>
      <c r="G160">
        <f t="shared" si="4"/>
        <v>0</v>
      </c>
      <c r="H160">
        <f t="shared" si="5"/>
        <v>0</v>
      </c>
    </row>
    <row r="161" spans="4:8" x14ac:dyDescent="0.4">
      <c r="D161" s="8"/>
      <c r="E161" s="8">
        <v>42772</v>
      </c>
      <c r="F161" s="9">
        <v>1015.25</v>
      </c>
      <c r="G161">
        <f t="shared" si="4"/>
        <v>11.75</v>
      </c>
      <c r="H161">
        <f t="shared" si="5"/>
        <v>1.1640998330014973E-2</v>
      </c>
    </row>
    <row r="162" spans="4:8" x14ac:dyDescent="0.4">
      <c r="D162" s="8"/>
      <c r="E162" s="8">
        <v>42773</v>
      </c>
      <c r="F162" s="9">
        <v>1005.5</v>
      </c>
      <c r="G162">
        <f t="shared" si="4"/>
        <v>-9.75</v>
      </c>
      <c r="H162">
        <f t="shared" si="5"/>
        <v>-9.6499573537007777E-3</v>
      </c>
    </row>
    <row r="163" spans="4:8" x14ac:dyDescent="0.4">
      <c r="D163" s="8"/>
      <c r="E163" s="8">
        <v>42774</v>
      </c>
      <c r="F163" s="9">
        <v>1016.25</v>
      </c>
      <c r="G163">
        <f t="shared" si="4"/>
        <v>10.75</v>
      </c>
      <c r="H163">
        <f t="shared" si="5"/>
        <v>1.0634451649313981E-2</v>
      </c>
    </row>
    <row r="164" spans="4:8" x14ac:dyDescent="0.4">
      <c r="D164" s="8"/>
      <c r="E164" s="8">
        <v>42775</v>
      </c>
      <c r="F164" s="9">
        <v>1014.25</v>
      </c>
      <c r="G164">
        <f t="shared" si="4"/>
        <v>-2</v>
      </c>
      <c r="H164">
        <f t="shared" si="5"/>
        <v>-1.9699587754642423E-3</v>
      </c>
    </row>
    <row r="165" spans="4:8" x14ac:dyDescent="0.4">
      <c r="D165" s="8"/>
      <c r="E165" s="8">
        <v>42776</v>
      </c>
      <c r="F165" s="9">
        <v>1010.25</v>
      </c>
      <c r="G165">
        <f t="shared" si="4"/>
        <v>-4</v>
      </c>
      <c r="H165">
        <f t="shared" si="5"/>
        <v>-3.9515981279736323E-3</v>
      </c>
    </row>
    <row r="166" spans="4:8" x14ac:dyDescent="0.4">
      <c r="D166" s="8"/>
      <c r="E166" s="8">
        <v>42778</v>
      </c>
      <c r="F166" s="9">
        <v>1007.5</v>
      </c>
      <c r="G166">
        <f t="shared" si="4"/>
        <v>-2.75</v>
      </c>
      <c r="H166">
        <f t="shared" si="5"/>
        <v>-2.7258101377451993E-3</v>
      </c>
    </row>
    <row r="167" spans="4:8" x14ac:dyDescent="0.4">
      <c r="D167" s="8"/>
      <c r="E167" s="8">
        <v>42779</v>
      </c>
      <c r="F167" s="10">
        <v>998</v>
      </c>
      <c r="G167">
        <f t="shared" si="4"/>
        <v>-9.5</v>
      </c>
      <c r="H167">
        <f t="shared" si="5"/>
        <v>-9.4740175093734891E-3</v>
      </c>
    </row>
    <row r="168" spans="4:8" x14ac:dyDescent="0.4">
      <c r="D168" s="8"/>
      <c r="E168" s="8">
        <v>42780</v>
      </c>
      <c r="F168" s="9">
        <v>1002.5</v>
      </c>
      <c r="G168">
        <f t="shared" si="4"/>
        <v>4.5</v>
      </c>
      <c r="H168">
        <f t="shared" si="5"/>
        <v>4.4988828692602567E-3</v>
      </c>
    </row>
    <row r="169" spans="4:8" x14ac:dyDescent="0.4">
      <c r="D169" s="8"/>
      <c r="E169" s="8">
        <v>42781</v>
      </c>
      <c r="F169" s="9">
        <v>1010.5</v>
      </c>
      <c r="G169">
        <f t="shared" si="4"/>
        <v>8</v>
      </c>
      <c r="H169">
        <f t="shared" si="5"/>
        <v>7.9483776629514225E-3</v>
      </c>
    </row>
    <row r="170" spans="4:8" x14ac:dyDescent="0.4">
      <c r="D170" s="8"/>
      <c r="E170" s="8">
        <v>42782</v>
      </c>
      <c r="F170" s="9">
        <v>1013</v>
      </c>
      <c r="G170">
        <f t="shared" si="4"/>
        <v>2.5</v>
      </c>
      <c r="H170">
        <f t="shared" si="5"/>
        <v>2.4709674050074071E-3</v>
      </c>
    </row>
    <row r="171" spans="4:8" x14ac:dyDescent="0.4">
      <c r="D171" s="8"/>
      <c r="E171" s="8">
        <v>42783</v>
      </c>
      <c r="F171" s="9">
        <v>1002</v>
      </c>
      <c r="G171">
        <f t="shared" si="4"/>
        <v>-11</v>
      </c>
      <c r="H171">
        <f t="shared" si="5"/>
        <v>-1.0918222603873318E-2</v>
      </c>
    </row>
    <row r="172" spans="4:8" x14ac:dyDescent="0.4">
      <c r="D172" s="8"/>
      <c r="E172" s="8">
        <v>42785</v>
      </c>
      <c r="F172" s="9">
        <v>1002.5</v>
      </c>
      <c r="G172">
        <f t="shared" si="4"/>
        <v>0.5</v>
      </c>
      <c r="H172">
        <f t="shared" si="5"/>
        <v>4.9887753591448813E-4</v>
      </c>
    </row>
    <row r="173" spans="4:8" x14ac:dyDescent="0.4">
      <c r="D173" s="8"/>
      <c r="E173" s="8">
        <v>42786</v>
      </c>
      <c r="F173" s="9">
        <v>1005.5</v>
      </c>
      <c r="G173">
        <f t="shared" si="4"/>
        <v>3</v>
      </c>
      <c r="H173">
        <f t="shared" si="5"/>
        <v>2.9880500319823255E-3</v>
      </c>
    </row>
    <row r="174" spans="4:8" x14ac:dyDescent="0.4">
      <c r="D174" s="8"/>
      <c r="E174" s="8">
        <v>42787</v>
      </c>
      <c r="F174" s="9">
        <v>1004</v>
      </c>
      <c r="G174">
        <f t="shared" si="4"/>
        <v>-1.5</v>
      </c>
      <c r="H174">
        <f t="shared" si="5"/>
        <v>-1.4929089610324908E-3</v>
      </c>
    </row>
    <row r="175" spans="4:8" x14ac:dyDescent="0.4">
      <c r="D175" s="8"/>
      <c r="E175" s="8">
        <v>42788</v>
      </c>
      <c r="F175" s="9">
        <v>1004</v>
      </c>
      <c r="G175">
        <f t="shared" si="4"/>
        <v>0</v>
      </c>
      <c r="H175">
        <f t="shared" si="5"/>
        <v>0</v>
      </c>
    </row>
    <row r="176" spans="4:8" x14ac:dyDescent="0.4">
      <c r="D176" s="8"/>
      <c r="E176" s="8">
        <v>42789</v>
      </c>
      <c r="F176" s="9">
        <v>1011</v>
      </c>
      <c r="G176">
        <f t="shared" si="4"/>
        <v>7</v>
      </c>
      <c r="H176">
        <f t="shared" si="5"/>
        <v>6.947918768797301E-3</v>
      </c>
    </row>
    <row r="177" spans="4:8" x14ac:dyDescent="0.4">
      <c r="D177" s="8"/>
      <c r="E177" s="8">
        <v>42790</v>
      </c>
      <c r="F177" s="9">
        <v>1029</v>
      </c>
      <c r="G177">
        <f t="shared" si="4"/>
        <v>18</v>
      </c>
      <c r="H177">
        <f t="shared" si="5"/>
        <v>1.7647516813577901E-2</v>
      </c>
    </row>
    <row r="178" spans="4:8" x14ac:dyDescent="0.4">
      <c r="D178" s="8"/>
      <c r="E178" s="8">
        <v>42792</v>
      </c>
      <c r="F178" s="9">
        <v>1027</v>
      </c>
      <c r="G178">
        <f t="shared" si="4"/>
        <v>-2</v>
      </c>
      <c r="H178">
        <f t="shared" si="5"/>
        <v>-1.9455259054916851E-3</v>
      </c>
    </row>
    <row r="179" spans="4:8" x14ac:dyDescent="0.4">
      <c r="D179" s="8"/>
      <c r="E179" s="8">
        <v>42793</v>
      </c>
      <c r="F179" s="9">
        <v>1030</v>
      </c>
      <c r="G179">
        <f t="shared" si="4"/>
        <v>3</v>
      </c>
      <c r="H179">
        <f t="shared" si="5"/>
        <v>2.9168712951239684E-3</v>
      </c>
    </row>
    <row r="180" spans="4:8" x14ac:dyDescent="0.4">
      <c r="D180" s="8"/>
      <c r="E180" s="8">
        <v>42794</v>
      </c>
      <c r="F180" s="9">
        <v>1023.5</v>
      </c>
      <c r="G180">
        <f t="shared" si="4"/>
        <v>-6.5</v>
      </c>
      <c r="H180">
        <f t="shared" si="5"/>
        <v>-6.3306761223378416E-3</v>
      </c>
    </row>
    <row r="181" spans="4:8" x14ac:dyDescent="0.4">
      <c r="D181" s="8"/>
      <c r="E181" s="8">
        <v>42795</v>
      </c>
      <c r="F181" s="9">
        <v>1017</v>
      </c>
      <c r="G181">
        <f t="shared" si="4"/>
        <v>-6.5</v>
      </c>
      <c r="H181">
        <f t="shared" si="5"/>
        <v>-6.3710090527839824E-3</v>
      </c>
    </row>
    <row r="182" spans="4:8" x14ac:dyDescent="0.4">
      <c r="D182" s="8"/>
      <c r="E182" s="8">
        <v>42796</v>
      </c>
      <c r="F182" s="10">
        <v>986.5</v>
      </c>
      <c r="G182">
        <f t="shared" si="4"/>
        <v>-30.5</v>
      </c>
      <c r="H182">
        <f t="shared" si="5"/>
        <v>-3.044907058588997E-2</v>
      </c>
    </row>
    <row r="183" spans="4:8" x14ac:dyDescent="0.4">
      <c r="D183" s="8"/>
      <c r="E183" s="8">
        <v>42797</v>
      </c>
      <c r="F183" s="9">
        <v>1000</v>
      </c>
      <c r="G183">
        <f t="shared" si="4"/>
        <v>13.5</v>
      </c>
      <c r="H183">
        <f t="shared" si="5"/>
        <v>1.3591953519466848E-2</v>
      </c>
    </row>
    <row r="184" spans="4:8" x14ac:dyDescent="0.4">
      <c r="D184" s="8"/>
      <c r="E184" s="8">
        <v>42799</v>
      </c>
      <c r="F184" s="10">
        <v>999</v>
      </c>
      <c r="G184">
        <f t="shared" si="4"/>
        <v>-1</v>
      </c>
      <c r="H184">
        <f t="shared" si="5"/>
        <v>-1.0005003335828988E-3</v>
      </c>
    </row>
    <row r="185" spans="4:8" x14ac:dyDescent="0.4">
      <c r="D185" s="8"/>
      <c r="E185" s="8">
        <v>42800</v>
      </c>
      <c r="F185" s="10">
        <v>979.5</v>
      </c>
      <c r="G185">
        <f t="shared" si="4"/>
        <v>-19.5</v>
      </c>
      <c r="H185">
        <f t="shared" si="5"/>
        <v>-1.9712541263958272E-2</v>
      </c>
    </row>
    <row r="186" spans="4:8" x14ac:dyDescent="0.4">
      <c r="D186" s="8"/>
      <c r="E186" s="8">
        <v>42801</v>
      </c>
      <c r="F186" s="10">
        <v>960.5</v>
      </c>
      <c r="G186">
        <f t="shared" si="4"/>
        <v>-19</v>
      </c>
      <c r="H186">
        <f t="shared" si="5"/>
        <v>-1.958825517598406E-2</v>
      </c>
    </row>
    <row r="187" spans="4:8" x14ac:dyDescent="0.4">
      <c r="D187" s="8"/>
      <c r="E187" s="8">
        <v>42802</v>
      </c>
      <c r="F187" s="10">
        <v>947</v>
      </c>
      <c r="G187">
        <f t="shared" si="4"/>
        <v>-13.5</v>
      </c>
      <c r="H187">
        <f t="shared" si="5"/>
        <v>-1.4154889022533368E-2</v>
      </c>
    </row>
    <row r="188" spans="4:8" x14ac:dyDescent="0.4">
      <c r="D188" s="8"/>
      <c r="E188" s="8">
        <v>42803</v>
      </c>
      <c r="F188" s="10">
        <v>935.5</v>
      </c>
      <c r="G188">
        <f t="shared" si="4"/>
        <v>-11.5</v>
      </c>
      <c r="H188">
        <f t="shared" si="5"/>
        <v>-1.2217947471933499E-2</v>
      </c>
    </row>
    <row r="189" spans="4:8" x14ac:dyDescent="0.4">
      <c r="D189" s="8"/>
      <c r="E189" s="8">
        <v>42804</v>
      </c>
      <c r="F189" s="10">
        <v>943</v>
      </c>
      <c r="G189">
        <f t="shared" si="4"/>
        <v>7.5</v>
      </c>
      <c r="H189">
        <f t="shared" si="5"/>
        <v>7.9851369193129074E-3</v>
      </c>
    </row>
    <row r="190" spans="4:8" x14ac:dyDescent="0.4">
      <c r="D190" s="8"/>
      <c r="E190" s="8">
        <v>42806</v>
      </c>
      <c r="F190" s="10">
        <v>942</v>
      </c>
      <c r="G190">
        <f t="shared" si="4"/>
        <v>-1</v>
      </c>
      <c r="H190">
        <f t="shared" si="5"/>
        <v>-1.0610080570945257E-3</v>
      </c>
    </row>
    <row r="191" spans="4:8" x14ac:dyDescent="0.4">
      <c r="D191" s="8"/>
      <c r="E191" s="8">
        <v>42807</v>
      </c>
      <c r="F191" s="10">
        <v>938.5</v>
      </c>
      <c r="G191">
        <f t="shared" si="4"/>
        <v>-3.5</v>
      </c>
      <c r="H191">
        <f t="shared" si="5"/>
        <v>-3.7224185497999329E-3</v>
      </c>
    </row>
    <row r="192" spans="4:8" x14ac:dyDescent="0.4">
      <c r="D192" s="8"/>
      <c r="E192" s="8">
        <v>42808</v>
      </c>
      <c r="F192" s="10">
        <v>937.5</v>
      </c>
      <c r="G192">
        <f t="shared" si="4"/>
        <v>-1</v>
      </c>
      <c r="H192">
        <f t="shared" si="5"/>
        <v>-1.0660981819974324E-3</v>
      </c>
    </row>
    <row r="193" spans="4:8" x14ac:dyDescent="0.4">
      <c r="D193" s="8"/>
      <c r="E193" s="8">
        <v>42809</v>
      </c>
      <c r="F193" s="10">
        <v>954</v>
      </c>
      <c r="G193">
        <f t="shared" si="4"/>
        <v>16.5</v>
      </c>
      <c r="H193">
        <f t="shared" si="5"/>
        <v>1.7446913603721192E-2</v>
      </c>
    </row>
    <row r="194" spans="4:8" x14ac:dyDescent="0.4">
      <c r="D194" s="8"/>
      <c r="E194" s="8">
        <v>42810</v>
      </c>
      <c r="F194" s="10">
        <v>957.5</v>
      </c>
      <c r="G194">
        <f t="shared" si="4"/>
        <v>3.5</v>
      </c>
      <c r="H194">
        <f t="shared" si="5"/>
        <v>3.6620496065138397E-3</v>
      </c>
    </row>
    <row r="195" spans="4:8" x14ac:dyDescent="0.4">
      <c r="D195" s="8"/>
      <c r="E195" s="8">
        <v>42811</v>
      </c>
      <c r="F195" s="10">
        <v>963</v>
      </c>
      <c r="G195">
        <f t="shared" si="4"/>
        <v>5.5</v>
      </c>
      <c r="H195">
        <f t="shared" si="5"/>
        <v>5.7276907433250202E-3</v>
      </c>
    </row>
    <row r="196" spans="4:8" x14ac:dyDescent="0.4">
      <c r="D196" s="8"/>
      <c r="E196" s="8">
        <v>42813</v>
      </c>
      <c r="F196" s="10">
        <v>964.5</v>
      </c>
      <c r="G196">
        <f t="shared" si="4"/>
        <v>1.5</v>
      </c>
      <c r="H196">
        <f t="shared" si="5"/>
        <v>1.5564205476579218E-3</v>
      </c>
    </row>
    <row r="197" spans="4:8" x14ac:dyDescent="0.4">
      <c r="D197" s="8"/>
      <c r="E197" s="8">
        <v>42814</v>
      </c>
      <c r="F197" s="10">
        <v>969.5</v>
      </c>
      <c r="G197">
        <f t="shared" ref="G197:G260" si="6">F197-F196</f>
        <v>5</v>
      </c>
      <c r="H197">
        <f t="shared" ref="H197:H260" si="7">LN(F197)-LN(F196)</f>
        <v>5.1706423369228816E-3</v>
      </c>
    </row>
    <row r="198" spans="4:8" x14ac:dyDescent="0.4">
      <c r="D198" s="8"/>
      <c r="E198" s="8">
        <v>42815</v>
      </c>
      <c r="F198" s="10">
        <v>971.5</v>
      </c>
      <c r="G198">
        <f t="shared" si="6"/>
        <v>2</v>
      </c>
      <c r="H198">
        <f t="shared" si="7"/>
        <v>2.0607941347883241E-3</v>
      </c>
    </row>
    <row r="199" spans="4:8" x14ac:dyDescent="0.4">
      <c r="D199" s="8"/>
      <c r="E199" s="8">
        <v>42816</v>
      </c>
      <c r="F199" s="10">
        <v>961</v>
      </c>
      <c r="G199">
        <f t="shared" si="6"/>
        <v>-10.5</v>
      </c>
      <c r="H199">
        <f t="shared" si="7"/>
        <v>-1.086685984720237E-2</v>
      </c>
    </row>
    <row r="200" spans="4:8" x14ac:dyDescent="0.4">
      <c r="D200" s="8"/>
      <c r="E200" s="8">
        <v>42817</v>
      </c>
      <c r="F200" s="10">
        <v>960</v>
      </c>
      <c r="G200">
        <f t="shared" si="6"/>
        <v>-1</v>
      </c>
      <c r="H200">
        <f t="shared" si="7"/>
        <v>-1.0411245084105403E-3</v>
      </c>
    </row>
    <row r="201" spans="4:8" x14ac:dyDescent="0.4">
      <c r="D201" s="8"/>
      <c r="E201" s="8">
        <v>42818</v>
      </c>
      <c r="F201" s="10">
        <v>963.5</v>
      </c>
      <c r="G201">
        <f t="shared" si="6"/>
        <v>3.5</v>
      </c>
      <c r="H201">
        <f t="shared" si="7"/>
        <v>3.6392033925389811E-3</v>
      </c>
    </row>
    <row r="202" spans="4:8" x14ac:dyDescent="0.4">
      <c r="D202" s="8"/>
      <c r="E202" s="8">
        <v>42820</v>
      </c>
      <c r="F202" s="10">
        <v>963.5</v>
      </c>
      <c r="G202">
        <f t="shared" si="6"/>
        <v>0</v>
      </c>
      <c r="H202">
        <f t="shared" si="7"/>
        <v>0</v>
      </c>
    </row>
    <row r="203" spans="4:8" x14ac:dyDescent="0.4">
      <c r="D203" s="8"/>
      <c r="E203" s="8">
        <v>42821</v>
      </c>
      <c r="F203" s="10">
        <v>969</v>
      </c>
      <c r="G203">
        <f t="shared" si="6"/>
        <v>5.5</v>
      </c>
      <c r="H203">
        <f t="shared" si="7"/>
        <v>5.6921240363454473E-3</v>
      </c>
    </row>
    <row r="204" spans="4:8" x14ac:dyDescent="0.4">
      <c r="D204" s="8"/>
      <c r="E204" s="8">
        <v>42822</v>
      </c>
      <c r="F204" s="10">
        <v>952</v>
      </c>
      <c r="G204">
        <f t="shared" si="6"/>
        <v>-17</v>
      </c>
      <c r="H204">
        <f t="shared" si="7"/>
        <v>-1.7699577099401509E-2</v>
      </c>
    </row>
    <row r="205" spans="4:8" x14ac:dyDescent="0.4">
      <c r="D205" s="8"/>
      <c r="E205" s="8">
        <v>42823</v>
      </c>
      <c r="F205" s="10">
        <v>954</v>
      </c>
      <c r="G205">
        <f t="shared" si="6"/>
        <v>2</v>
      </c>
      <c r="H205">
        <f t="shared" si="7"/>
        <v>2.0986366569220039E-3</v>
      </c>
    </row>
    <row r="206" spans="4:8" x14ac:dyDescent="0.4">
      <c r="D206" s="8"/>
      <c r="E206" s="8">
        <v>42824</v>
      </c>
      <c r="F206" s="10">
        <v>948.5</v>
      </c>
      <c r="G206">
        <f t="shared" si="6"/>
        <v>-5.5</v>
      </c>
      <c r="H206">
        <f t="shared" si="7"/>
        <v>-5.7818820732178366E-3</v>
      </c>
    </row>
    <row r="207" spans="4:8" x14ac:dyDescent="0.4">
      <c r="D207" s="8"/>
      <c r="E207" s="8">
        <v>42825</v>
      </c>
      <c r="F207" s="10">
        <v>950</v>
      </c>
      <c r="G207">
        <f t="shared" si="6"/>
        <v>1.5</v>
      </c>
      <c r="H207">
        <f t="shared" si="7"/>
        <v>1.5801952195175772E-3</v>
      </c>
    </row>
    <row r="208" spans="4:8" x14ac:dyDescent="0.4">
      <c r="D208" s="8"/>
      <c r="E208" s="8">
        <v>42827</v>
      </c>
      <c r="F208" s="10">
        <v>949.5</v>
      </c>
      <c r="G208">
        <f t="shared" si="6"/>
        <v>-0.5</v>
      </c>
      <c r="H208">
        <f t="shared" si="7"/>
        <v>-5.2645434224629639E-4</v>
      </c>
    </row>
    <row r="209" spans="4:8" x14ac:dyDescent="0.4">
      <c r="D209" s="8"/>
      <c r="E209" s="8">
        <v>42828</v>
      </c>
      <c r="F209" s="10">
        <v>956.5</v>
      </c>
      <c r="G209">
        <f t="shared" si="6"/>
        <v>7</v>
      </c>
      <c r="H209">
        <f t="shared" si="7"/>
        <v>7.3452586279669774E-3</v>
      </c>
    </row>
    <row r="210" spans="4:8" x14ac:dyDescent="0.4">
      <c r="D210" s="8"/>
      <c r="E210" s="8">
        <v>42829</v>
      </c>
      <c r="F210" s="10">
        <v>961</v>
      </c>
      <c r="G210">
        <f t="shared" si="6"/>
        <v>4.5</v>
      </c>
      <c r="H210">
        <f t="shared" si="7"/>
        <v>4.6936200899851954E-3</v>
      </c>
    </row>
    <row r="211" spans="4:8" x14ac:dyDescent="0.4">
      <c r="D211" s="8"/>
      <c r="E211" s="8">
        <v>42830</v>
      </c>
      <c r="F211" s="10">
        <v>962</v>
      </c>
      <c r="G211">
        <f t="shared" si="6"/>
        <v>1</v>
      </c>
      <c r="H211">
        <f t="shared" si="7"/>
        <v>1.0400416954139402E-3</v>
      </c>
    </row>
    <row r="212" spans="4:8" x14ac:dyDescent="0.4">
      <c r="D212" s="8"/>
      <c r="E212" s="8">
        <v>42831</v>
      </c>
      <c r="F212" s="10">
        <v>958.5</v>
      </c>
      <c r="G212">
        <f t="shared" si="6"/>
        <v>-3.5</v>
      </c>
      <c r="H212">
        <f t="shared" si="7"/>
        <v>-3.6448881800072996E-3</v>
      </c>
    </row>
    <row r="213" spans="4:8" x14ac:dyDescent="0.4">
      <c r="D213" s="8"/>
      <c r="E213" s="8">
        <v>42832</v>
      </c>
      <c r="F213" s="10">
        <v>954</v>
      </c>
      <c r="G213">
        <f t="shared" si="6"/>
        <v>-4.5</v>
      </c>
      <c r="H213">
        <f t="shared" si="7"/>
        <v>-4.7058910374122576E-3</v>
      </c>
    </row>
    <row r="214" spans="4:8" x14ac:dyDescent="0.4">
      <c r="D214" s="8"/>
      <c r="E214" s="8">
        <v>42833</v>
      </c>
      <c r="F214" s="10">
        <v>954</v>
      </c>
      <c r="G214">
        <f t="shared" si="6"/>
        <v>0</v>
      </c>
      <c r="H214">
        <f t="shared" si="7"/>
        <v>0</v>
      </c>
    </row>
    <row r="215" spans="4:8" x14ac:dyDescent="0.4">
      <c r="D215" s="8"/>
      <c r="E215" s="8">
        <v>42834</v>
      </c>
      <c r="F215" s="10">
        <v>951</v>
      </c>
      <c r="G215">
        <f t="shared" si="6"/>
        <v>-3</v>
      </c>
      <c r="H215">
        <f t="shared" si="7"/>
        <v>-3.1496089028966168E-3</v>
      </c>
    </row>
    <row r="216" spans="4:8" x14ac:dyDescent="0.4">
      <c r="D216" s="8"/>
      <c r="E216" s="8">
        <v>42835</v>
      </c>
      <c r="F216" s="10">
        <v>938.5</v>
      </c>
      <c r="G216">
        <f t="shared" si="6"/>
        <v>-12.5</v>
      </c>
      <c r="H216">
        <f t="shared" si="7"/>
        <v>-1.3231206518827143E-2</v>
      </c>
    </row>
    <row r="217" spans="4:8" x14ac:dyDescent="0.4">
      <c r="D217" s="8"/>
      <c r="E217" s="8">
        <v>42836</v>
      </c>
      <c r="F217" s="10">
        <v>972.5</v>
      </c>
      <c r="G217">
        <f t="shared" si="6"/>
        <v>34</v>
      </c>
      <c r="H217">
        <f t="shared" si="7"/>
        <v>3.5587219466037823E-2</v>
      </c>
    </row>
    <row r="218" spans="4:8" x14ac:dyDescent="0.4">
      <c r="D218" s="8"/>
      <c r="E218" s="8">
        <v>42837</v>
      </c>
      <c r="F218" s="10">
        <v>973</v>
      </c>
      <c r="G218">
        <f t="shared" si="6"/>
        <v>0.5</v>
      </c>
      <c r="H218">
        <f t="shared" si="7"/>
        <v>5.1400669340395666E-4</v>
      </c>
    </row>
    <row r="219" spans="4:8" x14ac:dyDescent="0.4">
      <c r="D219" s="8"/>
      <c r="E219" s="8">
        <v>42838</v>
      </c>
      <c r="F219" s="10">
        <v>974</v>
      </c>
      <c r="G219">
        <f t="shared" si="6"/>
        <v>1</v>
      </c>
      <c r="H219">
        <f t="shared" si="7"/>
        <v>1.0272214565301141E-3</v>
      </c>
    </row>
    <row r="220" spans="4:8" x14ac:dyDescent="0.4">
      <c r="D220" s="8"/>
      <c r="E220" s="8">
        <v>42842</v>
      </c>
      <c r="F220" s="10">
        <v>986</v>
      </c>
      <c r="G220">
        <f t="shared" si="6"/>
        <v>12</v>
      </c>
      <c r="H220">
        <f t="shared" si="7"/>
        <v>1.2245050960100201E-2</v>
      </c>
    </row>
    <row r="221" spans="4:8" x14ac:dyDescent="0.4">
      <c r="D221" s="8"/>
      <c r="E221" s="8">
        <v>42843</v>
      </c>
      <c r="F221" s="10">
        <v>976</v>
      </c>
      <c r="G221">
        <f t="shared" si="6"/>
        <v>-10</v>
      </c>
      <c r="H221">
        <f t="shared" si="7"/>
        <v>-1.0193768189543206E-2</v>
      </c>
    </row>
    <row r="222" spans="4:8" x14ac:dyDescent="0.4">
      <c r="D222" s="8"/>
      <c r="E222" s="8">
        <v>42844</v>
      </c>
      <c r="F222" s="10">
        <v>968</v>
      </c>
      <c r="G222">
        <f t="shared" si="6"/>
        <v>-8</v>
      </c>
      <c r="H222">
        <f t="shared" si="7"/>
        <v>-8.2304991365154123E-3</v>
      </c>
    </row>
    <row r="223" spans="4:8" x14ac:dyDescent="0.4">
      <c r="D223" s="8"/>
      <c r="E223" s="8">
        <v>42845</v>
      </c>
      <c r="F223" s="10">
        <v>980</v>
      </c>
      <c r="G223">
        <f t="shared" si="6"/>
        <v>12</v>
      </c>
      <c r="H223">
        <f t="shared" si="7"/>
        <v>1.2320484388040676E-2</v>
      </c>
    </row>
    <row r="224" spans="4:8" x14ac:dyDescent="0.4">
      <c r="D224" s="8"/>
      <c r="E224" s="8">
        <v>42846</v>
      </c>
      <c r="F224" s="10">
        <v>973</v>
      </c>
      <c r="G224">
        <f t="shared" si="6"/>
        <v>-7</v>
      </c>
      <c r="H224">
        <f t="shared" si="7"/>
        <v>-7.1684894786123721E-3</v>
      </c>
    </row>
    <row r="225" spans="4:8" x14ac:dyDescent="0.4">
      <c r="D225" s="8"/>
      <c r="E225" s="8">
        <v>42848</v>
      </c>
      <c r="F225" s="10">
        <v>976</v>
      </c>
      <c r="G225">
        <f t="shared" si="6"/>
        <v>3</v>
      </c>
      <c r="H225">
        <f t="shared" si="7"/>
        <v>3.0785042270871088E-3</v>
      </c>
    </row>
    <row r="226" spans="4:8" x14ac:dyDescent="0.4">
      <c r="D226" s="8"/>
      <c r="E226" s="8">
        <v>42849</v>
      </c>
      <c r="F226" s="10">
        <v>961.5</v>
      </c>
      <c r="G226">
        <f t="shared" si="6"/>
        <v>-14.5</v>
      </c>
      <c r="H226">
        <f t="shared" si="7"/>
        <v>-1.4968021384257568E-2</v>
      </c>
    </row>
    <row r="227" spans="4:8" x14ac:dyDescent="0.4">
      <c r="D227" s="8"/>
      <c r="E227" s="8">
        <v>42850</v>
      </c>
      <c r="F227" s="10">
        <v>954.5</v>
      </c>
      <c r="G227">
        <f t="shared" si="6"/>
        <v>-7</v>
      </c>
      <c r="H227">
        <f t="shared" si="7"/>
        <v>-7.3069218630319455E-3</v>
      </c>
    </row>
    <row r="228" spans="4:8" x14ac:dyDescent="0.4">
      <c r="D228" s="8"/>
      <c r="E228" s="8">
        <v>42851</v>
      </c>
      <c r="F228" s="10">
        <v>950</v>
      </c>
      <c r="G228">
        <f t="shared" si="6"/>
        <v>-4.5</v>
      </c>
      <c r="H228">
        <f t="shared" si="7"/>
        <v>-4.7256585712158738E-3</v>
      </c>
    </row>
    <row r="229" spans="4:8" x14ac:dyDescent="0.4">
      <c r="D229" s="8"/>
      <c r="E229" s="8">
        <v>42852</v>
      </c>
      <c r="F229" s="10">
        <v>944.5</v>
      </c>
      <c r="G229">
        <f t="shared" si="6"/>
        <v>-5.5</v>
      </c>
      <c r="H229">
        <f t="shared" si="7"/>
        <v>-5.8062976530219856E-3</v>
      </c>
    </row>
    <row r="230" spans="4:8" x14ac:dyDescent="0.4">
      <c r="D230" s="8"/>
      <c r="E230" s="8">
        <v>42853</v>
      </c>
      <c r="F230" s="10">
        <v>945.5</v>
      </c>
      <c r="G230">
        <f t="shared" si="6"/>
        <v>1</v>
      </c>
      <c r="H230">
        <f t="shared" si="7"/>
        <v>1.0582011569475469E-3</v>
      </c>
    </row>
    <row r="231" spans="4:8" x14ac:dyDescent="0.4">
      <c r="D231" s="8"/>
      <c r="E231" s="8">
        <v>42855</v>
      </c>
      <c r="F231" s="10">
        <v>945.5</v>
      </c>
      <c r="G231">
        <f t="shared" si="6"/>
        <v>0</v>
      </c>
      <c r="H231">
        <f t="shared" si="7"/>
        <v>0</v>
      </c>
    </row>
    <row r="232" spans="4:8" x14ac:dyDescent="0.4">
      <c r="D232" s="8"/>
      <c r="E232" s="8">
        <v>42856</v>
      </c>
      <c r="F232" s="10">
        <v>929.5</v>
      </c>
      <c r="G232">
        <f t="shared" si="6"/>
        <v>-16</v>
      </c>
      <c r="H232">
        <f t="shared" si="7"/>
        <v>-1.7067080937013479E-2</v>
      </c>
    </row>
    <row r="233" spans="4:8" x14ac:dyDescent="0.4">
      <c r="D233" s="8"/>
      <c r="E233" s="8">
        <v>42857</v>
      </c>
      <c r="F233" s="10">
        <v>927.5</v>
      </c>
      <c r="G233">
        <f t="shared" si="6"/>
        <v>-2</v>
      </c>
      <c r="H233">
        <f t="shared" si="7"/>
        <v>-2.1540126799086678E-3</v>
      </c>
    </row>
    <row r="234" spans="4:8" x14ac:dyDescent="0.4">
      <c r="D234" s="8"/>
      <c r="E234" s="8">
        <v>42858</v>
      </c>
      <c r="F234" s="10">
        <v>897.5</v>
      </c>
      <c r="G234">
        <f t="shared" si="6"/>
        <v>-30</v>
      </c>
      <c r="H234">
        <f t="shared" si="7"/>
        <v>-3.2879674119156377E-2</v>
      </c>
    </row>
    <row r="235" spans="4:8" x14ac:dyDescent="0.4">
      <c r="D235" s="8"/>
      <c r="E235" s="8">
        <v>42859</v>
      </c>
      <c r="F235" s="10">
        <v>904.5</v>
      </c>
      <c r="G235">
        <f t="shared" si="6"/>
        <v>7</v>
      </c>
      <c r="H235">
        <f t="shared" si="7"/>
        <v>7.7691844729157467E-3</v>
      </c>
    </row>
    <row r="236" spans="4:8" x14ac:dyDescent="0.4">
      <c r="D236" s="8"/>
      <c r="E236" s="8">
        <v>42860</v>
      </c>
      <c r="F236" s="10">
        <v>914</v>
      </c>
      <c r="G236">
        <f t="shared" si="6"/>
        <v>9.5</v>
      </c>
      <c r="H236">
        <f t="shared" si="7"/>
        <v>1.0448266618800162E-2</v>
      </c>
    </row>
    <row r="237" spans="4:8" x14ac:dyDescent="0.4">
      <c r="D237" s="8"/>
      <c r="E237" s="8">
        <v>42862</v>
      </c>
      <c r="F237" s="10">
        <v>913</v>
      </c>
      <c r="G237">
        <f t="shared" si="6"/>
        <v>-1</v>
      </c>
      <c r="H237">
        <f t="shared" si="7"/>
        <v>-1.0946908591815685E-3</v>
      </c>
    </row>
    <row r="238" spans="4:8" x14ac:dyDescent="0.4">
      <c r="D238" s="8"/>
      <c r="E238" s="8">
        <v>42863</v>
      </c>
      <c r="F238" s="10">
        <v>919</v>
      </c>
      <c r="G238">
        <f t="shared" si="6"/>
        <v>6</v>
      </c>
      <c r="H238">
        <f t="shared" si="7"/>
        <v>6.5502417607188335E-3</v>
      </c>
    </row>
    <row r="239" spans="4:8" x14ac:dyDescent="0.4">
      <c r="D239" s="8"/>
      <c r="E239" s="8">
        <v>42864</v>
      </c>
      <c r="F239" s="10">
        <v>904.5</v>
      </c>
      <c r="G239">
        <f t="shared" si="6"/>
        <v>-14.5</v>
      </c>
      <c r="H239">
        <f t="shared" si="7"/>
        <v>-1.5903817520337427E-2</v>
      </c>
    </row>
    <row r="240" spans="4:8" x14ac:dyDescent="0.4">
      <c r="D240" s="8"/>
      <c r="E240" s="8">
        <v>42865</v>
      </c>
      <c r="F240" s="10">
        <v>911</v>
      </c>
      <c r="G240">
        <f t="shared" si="6"/>
        <v>6.5</v>
      </c>
      <c r="H240">
        <f t="shared" si="7"/>
        <v>7.1605924246087582E-3</v>
      </c>
    </row>
    <row r="241" spans="4:8" x14ac:dyDescent="0.4">
      <c r="D241" s="8"/>
      <c r="E241" s="8">
        <v>42866</v>
      </c>
      <c r="F241" s="10">
        <v>916.5</v>
      </c>
      <c r="G241">
        <f t="shared" si="6"/>
        <v>5.5</v>
      </c>
      <c r="H241">
        <f t="shared" si="7"/>
        <v>6.0191700198011233E-3</v>
      </c>
    </row>
    <row r="242" spans="4:8" x14ac:dyDescent="0.4">
      <c r="D242" s="8"/>
      <c r="E242" s="8">
        <v>42867</v>
      </c>
      <c r="F242" s="10">
        <v>922</v>
      </c>
      <c r="G242">
        <f t="shared" si="6"/>
        <v>5.5</v>
      </c>
      <c r="H242">
        <f t="shared" si="7"/>
        <v>5.9831562768346558E-3</v>
      </c>
    </row>
    <row r="243" spans="4:8" x14ac:dyDescent="0.4">
      <c r="D243" s="8"/>
      <c r="E243" s="8">
        <v>42869</v>
      </c>
      <c r="F243" s="10">
        <v>923</v>
      </c>
      <c r="G243">
        <f t="shared" si="6"/>
        <v>1</v>
      </c>
      <c r="H243">
        <f t="shared" si="7"/>
        <v>1.084010946257763E-3</v>
      </c>
    </row>
    <row r="244" spans="4:8" x14ac:dyDescent="0.4">
      <c r="D244" s="8"/>
      <c r="E244" s="8">
        <v>42870</v>
      </c>
      <c r="F244" s="10">
        <v>930</v>
      </c>
      <c r="G244">
        <f t="shared" si="6"/>
        <v>7</v>
      </c>
      <c r="H244">
        <f t="shared" si="7"/>
        <v>7.5553516444495372E-3</v>
      </c>
    </row>
    <row r="245" spans="4:8" x14ac:dyDescent="0.4">
      <c r="D245" s="8"/>
      <c r="E245" s="8">
        <v>42871</v>
      </c>
      <c r="F245" s="10">
        <v>940</v>
      </c>
      <c r="G245">
        <f t="shared" si="6"/>
        <v>10</v>
      </c>
      <c r="H245">
        <f t="shared" si="7"/>
        <v>1.0695289116748441E-2</v>
      </c>
    </row>
    <row r="246" spans="4:8" x14ac:dyDescent="0.4">
      <c r="D246" s="8"/>
      <c r="E246" s="8">
        <v>42872</v>
      </c>
      <c r="F246" s="10">
        <v>947</v>
      </c>
      <c r="G246">
        <f t="shared" si="6"/>
        <v>7</v>
      </c>
      <c r="H246">
        <f t="shared" si="7"/>
        <v>7.4192179220284871E-3</v>
      </c>
    </row>
    <row r="247" spans="4:8" x14ac:dyDescent="0.4">
      <c r="D247" s="8"/>
      <c r="E247" s="8">
        <v>42873</v>
      </c>
      <c r="F247" s="10">
        <v>933</v>
      </c>
      <c r="G247">
        <f t="shared" si="6"/>
        <v>-14</v>
      </c>
      <c r="H247">
        <f t="shared" si="7"/>
        <v>-1.4893892338734283E-2</v>
      </c>
    </row>
    <row r="248" spans="4:8" x14ac:dyDescent="0.4">
      <c r="D248" s="8"/>
      <c r="E248" s="8">
        <v>42874</v>
      </c>
      <c r="F248" s="10">
        <v>943.5</v>
      </c>
      <c r="G248">
        <f t="shared" si="6"/>
        <v>10.5</v>
      </c>
      <c r="H248">
        <f t="shared" si="7"/>
        <v>1.1191163961260742E-2</v>
      </c>
    </row>
    <row r="249" spans="4:8" x14ac:dyDescent="0.4">
      <c r="D249" s="8"/>
      <c r="E249" s="8">
        <v>42876</v>
      </c>
      <c r="F249" s="10">
        <v>943.5</v>
      </c>
      <c r="G249">
        <f t="shared" si="6"/>
        <v>0</v>
      </c>
      <c r="H249">
        <f t="shared" si="7"/>
        <v>0</v>
      </c>
    </row>
    <row r="250" spans="4:8" x14ac:dyDescent="0.4">
      <c r="D250" s="8"/>
      <c r="E250" s="8">
        <v>42877</v>
      </c>
      <c r="F250" s="10">
        <v>948</v>
      </c>
      <c r="G250">
        <f t="shared" si="6"/>
        <v>4.5</v>
      </c>
      <c r="H250">
        <f t="shared" si="7"/>
        <v>4.7581374464167325E-3</v>
      </c>
    </row>
    <row r="251" spans="4:8" x14ac:dyDescent="0.4">
      <c r="D251" s="8"/>
      <c r="E251" s="8">
        <v>42878</v>
      </c>
      <c r="F251" s="10">
        <v>945</v>
      </c>
      <c r="G251">
        <f t="shared" si="6"/>
        <v>-3</v>
      </c>
      <c r="H251">
        <f t="shared" si="7"/>
        <v>-3.1695747612783265E-3</v>
      </c>
    </row>
    <row r="252" spans="4:8" x14ac:dyDescent="0.4">
      <c r="D252" s="8"/>
      <c r="E252" s="8">
        <v>42879</v>
      </c>
      <c r="F252" s="10">
        <v>949</v>
      </c>
      <c r="G252">
        <f t="shared" si="6"/>
        <v>4</v>
      </c>
      <c r="H252">
        <f t="shared" si="7"/>
        <v>4.2238711161850517E-3</v>
      </c>
    </row>
    <row r="253" spans="4:8" x14ac:dyDescent="0.4">
      <c r="D253" s="8"/>
      <c r="E253" s="8">
        <v>42880</v>
      </c>
      <c r="F253" s="10">
        <v>947</v>
      </c>
      <c r="G253">
        <f t="shared" si="6"/>
        <v>-2</v>
      </c>
      <c r="H253">
        <f t="shared" si="7"/>
        <v>-2.1097054238499169E-3</v>
      </c>
    </row>
    <row r="254" spans="4:8" x14ac:dyDescent="0.4">
      <c r="D254" s="8"/>
      <c r="E254" s="8">
        <v>42881</v>
      </c>
      <c r="F254" s="10">
        <v>960.5</v>
      </c>
      <c r="G254">
        <f t="shared" si="6"/>
        <v>13.5</v>
      </c>
      <c r="H254">
        <f t="shared" si="7"/>
        <v>1.4154889022533368E-2</v>
      </c>
    </row>
    <row r="255" spans="4:8" x14ac:dyDescent="0.4">
      <c r="D255" s="8"/>
      <c r="E255" s="8">
        <v>42883</v>
      </c>
      <c r="F255" s="10">
        <v>961</v>
      </c>
      <c r="G255">
        <f t="shared" si="6"/>
        <v>0.5</v>
      </c>
      <c r="H255">
        <f t="shared" si="7"/>
        <v>5.204267616809588E-4</v>
      </c>
    </row>
    <row r="256" spans="4:8" x14ac:dyDescent="0.4">
      <c r="D256" s="8"/>
      <c r="E256" s="8">
        <v>42884</v>
      </c>
      <c r="F256" s="10">
        <v>956.5</v>
      </c>
      <c r="G256">
        <f t="shared" si="6"/>
        <v>-4.5</v>
      </c>
      <c r="H256">
        <f t="shared" si="7"/>
        <v>-4.6936200899851954E-3</v>
      </c>
    </row>
    <row r="257" spans="4:8" x14ac:dyDescent="0.4">
      <c r="D257" s="8"/>
      <c r="E257" s="8">
        <v>42885</v>
      </c>
      <c r="F257" s="10">
        <v>939.5</v>
      </c>
      <c r="G257">
        <f t="shared" si="6"/>
        <v>-17</v>
      </c>
      <c r="H257">
        <f t="shared" si="7"/>
        <v>-1.7932970026786954E-2</v>
      </c>
    </row>
    <row r="258" spans="4:8" x14ac:dyDescent="0.4">
      <c r="D258" s="8"/>
      <c r="E258" s="8">
        <v>42886</v>
      </c>
      <c r="F258" s="10">
        <v>948.5</v>
      </c>
      <c r="G258">
        <f t="shared" si="6"/>
        <v>9</v>
      </c>
      <c r="H258">
        <f t="shared" si="7"/>
        <v>9.5339705215486958E-3</v>
      </c>
    </row>
    <row r="259" spans="4:8" x14ac:dyDescent="0.4">
      <c r="D259" s="8"/>
      <c r="E259" s="8">
        <v>42887</v>
      </c>
      <c r="F259" s="10">
        <v>932</v>
      </c>
      <c r="G259">
        <f t="shared" si="6"/>
        <v>-16.5</v>
      </c>
      <c r="H259">
        <f t="shared" si="7"/>
        <v>-1.7548974689478136E-2</v>
      </c>
    </row>
    <row r="260" spans="4:8" x14ac:dyDescent="0.4">
      <c r="D260" s="8"/>
      <c r="E260" s="8">
        <v>42888</v>
      </c>
      <c r="F260" s="10">
        <v>954.5</v>
      </c>
      <c r="G260">
        <f t="shared" si="6"/>
        <v>22.5</v>
      </c>
      <c r="H260">
        <f t="shared" si="7"/>
        <v>2.3854828480211587E-2</v>
      </c>
    </row>
    <row r="261" spans="4:8" x14ac:dyDescent="0.4">
      <c r="D261" s="8"/>
      <c r="E261" s="8">
        <v>42890</v>
      </c>
      <c r="F261" s="10">
        <v>953</v>
      </c>
      <c r="G261">
        <f t="shared" ref="G261:G307" si="8">F261-F260</f>
        <v>-1.5</v>
      </c>
      <c r="H261">
        <f t="shared" ref="H261:H307" si="9">LN(F261)-LN(F260)</f>
        <v>-1.5727395116007514E-3</v>
      </c>
    </row>
    <row r="262" spans="4:8" x14ac:dyDescent="0.4">
      <c r="D262" s="8"/>
      <c r="E262" s="8">
        <v>42891</v>
      </c>
      <c r="F262" s="10">
        <v>954</v>
      </c>
      <c r="G262">
        <f t="shared" si="8"/>
        <v>1</v>
      </c>
      <c r="H262">
        <f t="shared" si="9"/>
        <v>1.048767794085137E-3</v>
      </c>
    </row>
    <row r="263" spans="4:8" x14ac:dyDescent="0.4">
      <c r="D263" s="8"/>
      <c r="E263" s="8">
        <v>42892</v>
      </c>
      <c r="F263" s="10">
        <v>961</v>
      </c>
      <c r="G263">
        <f t="shared" si="8"/>
        <v>7</v>
      </c>
      <c r="H263">
        <f t="shared" si="9"/>
        <v>7.310737522005617E-3</v>
      </c>
    </row>
    <row r="264" spans="4:8" x14ac:dyDescent="0.4">
      <c r="D264" s="8"/>
      <c r="E264" s="8">
        <v>42893</v>
      </c>
      <c r="F264" s="10">
        <v>944.5</v>
      </c>
      <c r="G264">
        <f t="shared" si="8"/>
        <v>-16.5</v>
      </c>
      <c r="H264">
        <f t="shared" si="9"/>
        <v>-1.7318722028727862E-2</v>
      </c>
    </row>
    <row r="265" spans="4:8" x14ac:dyDescent="0.4">
      <c r="D265" s="8"/>
      <c r="E265" s="8">
        <v>42894</v>
      </c>
      <c r="F265" s="10">
        <v>938</v>
      </c>
      <c r="G265">
        <f t="shared" si="8"/>
        <v>-6.5</v>
      </c>
      <c r="H265">
        <f t="shared" si="9"/>
        <v>-6.905737935340106E-3</v>
      </c>
    </row>
    <row r="266" spans="4:8" x14ac:dyDescent="0.4">
      <c r="D266" s="8"/>
      <c r="E266" s="8">
        <v>42895</v>
      </c>
      <c r="F266" s="10">
        <v>938.5</v>
      </c>
      <c r="G266">
        <f t="shared" si="8"/>
        <v>0.5</v>
      </c>
      <c r="H266">
        <f t="shared" si="9"/>
        <v>5.3290702033859105E-4</v>
      </c>
    </row>
    <row r="267" spans="4:8" x14ac:dyDescent="0.4">
      <c r="D267" s="8"/>
      <c r="E267" s="8">
        <v>42897</v>
      </c>
      <c r="F267" s="10">
        <v>940.5</v>
      </c>
      <c r="G267">
        <f t="shared" si="8"/>
        <v>2</v>
      </c>
      <c r="H267">
        <f t="shared" si="9"/>
        <v>2.128792714521488E-3</v>
      </c>
    </row>
    <row r="268" spans="4:8" x14ac:dyDescent="0.4">
      <c r="D268" s="8"/>
      <c r="E268" s="8">
        <v>42898</v>
      </c>
      <c r="F268" s="10">
        <v>942.5</v>
      </c>
      <c r="G268">
        <f t="shared" si="8"/>
        <v>2</v>
      </c>
      <c r="H268">
        <f t="shared" si="9"/>
        <v>2.1242705810813334E-3</v>
      </c>
    </row>
    <row r="269" spans="4:8" x14ac:dyDescent="0.4">
      <c r="D269" s="8"/>
      <c r="E269" s="8">
        <v>42899</v>
      </c>
      <c r="F269" s="10">
        <v>926</v>
      </c>
      <c r="G269">
        <f t="shared" si="8"/>
        <v>-16.5</v>
      </c>
      <c r="H269">
        <f t="shared" si="9"/>
        <v>-1.76616846759865E-2</v>
      </c>
    </row>
    <row r="270" spans="4:8" x14ac:dyDescent="0.4">
      <c r="D270" s="8"/>
      <c r="E270" s="8">
        <v>42900</v>
      </c>
      <c r="F270" s="10">
        <v>939.5</v>
      </c>
      <c r="G270">
        <f t="shared" si="8"/>
        <v>13.5</v>
      </c>
      <c r="H270">
        <f t="shared" si="9"/>
        <v>1.4473584207340906E-2</v>
      </c>
    </row>
    <row r="271" spans="4:8" x14ac:dyDescent="0.4">
      <c r="D271" s="8"/>
      <c r="E271" s="8">
        <v>42901</v>
      </c>
      <c r="F271" s="10">
        <v>923</v>
      </c>
      <c r="G271">
        <f t="shared" si="8"/>
        <v>-16.5</v>
      </c>
      <c r="H271">
        <f t="shared" si="9"/>
        <v>-1.7718584350668642E-2</v>
      </c>
    </row>
    <row r="272" spans="4:8" x14ac:dyDescent="0.4">
      <c r="D272" s="8"/>
      <c r="E272" s="8">
        <v>42902</v>
      </c>
      <c r="F272" s="10">
        <v>929.5</v>
      </c>
      <c r="G272">
        <f t="shared" si="8"/>
        <v>6.5</v>
      </c>
      <c r="H272">
        <f t="shared" si="9"/>
        <v>7.0175726586469978E-3</v>
      </c>
    </row>
    <row r="273" spans="4:8" x14ac:dyDescent="0.4">
      <c r="D273" s="8"/>
      <c r="E273" s="8">
        <v>42904</v>
      </c>
      <c r="F273" s="10">
        <v>929.5</v>
      </c>
      <c r="G273">
        <f t="shared" si="8"/>
        <v>0</v>
      </c>
      <c r="H273">
        <f t="shared" si="9"/>
        <v>0</v>
      </c>
    </row>
    <row r="274" spans="4:8" x14ac:dyDescent="0.4">
      <c r="D274" s="8"/>
      <c r="E274" s="8">
        <v>42905</v>
      </c>
      <c r="F274" s="10">
        <v>927</v>
      </c>
      <c r="G274">
        <f t="shared" si="8"/>
        <v>-2.5</v>
      </c>
      <c r="H274">
        <f t="shared" si="9"/>
        <v>-2.6932415956437694E-3</v>
      </c>
    </row>
    <row r="275" spans="4:8" x14ac:dyDescent="0.4">
      <c r="D275" s="8"/>
      <c r="E275" s="8">
        <v>42906</v>
      </c>
      <c r="F275" s="10">
        <v>923.5</v>
      </c>
      <c r="G275">
        <f t="shared" si="8"/>
        <v>-3.5</v>
      </c>
      <c r="H275">
        <f t="shared" si="9"/>
        <v>-3.7827659265605718E-3</v>
      </c>
    </row>
    <row r="276" spans="4:8" x14ac:dyDescent="0.4">
      <c r="D276" s="8"/>
      <c r="E276" s="8">
        <v>42907</v>
      </c>
      <c r="F276" s="10">
        <v>928.5</v>
      </c>
      <c r="G276">
        <f t="shared" si="8"/>
        <v>5</v>
      </c>
      <c r="H276">
        <f t="shared" si="9"/>
        <v>5.3995811534663929E-3</v>
      </c>
    </row>
    <row r="277" spans="4:8" x14ac:dyDescent="0.4">
      <c r="D277" s="8"/>
      <c r="E277" s="8">
        <v>42908</v>
      </c>
      <c r="F277" s="10">
        <v>925.75</v>
      </c>
      <c r="G277">
        <f t="shared" si="8"/>
        <v>-2.75</v>
      </c>
      <c r="H277">
        <f t="shared" si="9"/>
        <v>-2.9661609990387916E-3</v>
      </c>
    </row>
    <row r="278" spans="4:8" x14ac:dyDescent="0.4">
      <c r="D278" s="8"/>
      <c r="E278" s="8">
        <v>42909</v>
      </c>
      <c r="F278" s="10">
        <v>928.5</v>
      </c>
      <c r="G278">
        <f t="shared" si="8"/>
        <v>2.75</v>
      </c>
      <c r="H278">
        <f t="shared" si="9"/>
        <v>2.9661609990387916E-3</v>
      </c>
    </row>
    <row r="279" spans="4:8" x14ac:dyDescent="0.4">
      <c r="D279" s="8"/>
      <c r="E279" s="8">
        <v>42912</v>
      </c>
      <c r="F279" s="10">
        <v>918</v>
      </c>
      <c r="G279">
        <f t="shared" si="8"/>
        <v>-10.5</v>
      </c>
      <c r="H279">
        <f t="shared" si="9"/>
        <v>-1.1372990172270114E-2</v>
      </c>
    </row>
    <row r="280" spans="4:8" x14ac:dyDescent="0.4">
      <c r="D280" s="8"/>
      <c r="E280" s="8">
        <v>42913</v>
      </c>
      <c r="F280" s="10">
        <v>921.5</v>
      </c>
      <c r="G280">
        <f t="shared" si="8"/>
        <v>3.5</v>
      </c>
      <c r="H280">
        <f t="shared" si="9"/>
        <v>3.8053864893869971E-3</v>
      </c>
    </row>
    <row r="281" spans="4:8" x14ac:dyDescent="0.4">
      <c r="D281" s="8"/>
      <c r="E281" s="8">
        <v>42914</v>
      </c>
      <c r="F281" s="10">
        <v>922</v>
      </c>
      <c r="G281">
        <f t="shared" si="8"/>
        <v>0.5</v>
      </c>
      <c r="H281">
        <f t="shared" si="9"/>
        <v>5.4244644671630482E-4</v>
      </c>
    </row>
    <row r="282" spans="4:8" x14ac:dyDescent="0.4">
      <c r="D282" s="8"/>
      <c r="E282" s="8">
        <v>42915</v>
      </c>
      <c r="F282" s="10">
        <v>922</v>
      </c>
      <c r="G282">
        <f t="shared" si="8"/>
        <v>0</v>
      </c>
      <c r="H282">
        <f t="shared" si="9"/>
        <v>0</v>
      </c>
    </row>
    <row r="283" spans="4:8" x14ac:dyDescent="0.4">
      <c r="D283" s="8"/>
      <c r="E283" s="8">
        <v>42916</v>
      </c>
      <c r="F283" s="10">
        <v>926</v>
      </c>
      <c r="G283">
        <f t="shared" si="8"/>
        <v>4</v>
      </c>
      <c r="H283">
        <f t="shared" si="9"/>
        <v>4.3290110895854994E-3</v>
      </c>
    </row>
    <row r="284" spans="4:8" x14ac:dyDescent="0.4">
      <c r="D284" s="8"/>
      <c r="E284" s="8">
        <v>42917</v>
      </c>
      <c r="F284" s="10">
        <v>926</v>
      </c>
      <c r="G284">
        <f t="shared" si="8"/>
        <v>0</v>
      </c>
      <c r="H284">
        <f t="shared" si="9"/>
        <v>0</v>
      </c>
    </row>
    <row r="285" spans="4:8" x14ac:dyDescent="0.4">
      <c r="D285" s="8"/>
      <c r="E285" s="8">
        <v>42918</v>
      </c>
      <c r="F285" s="10">
        <v>926.5</v>
      </c>
      <c r="G285">
        <f t="shared" si="8"/>
        <v>0.5</v>
      </c>
      <c r="H285">
        <f t="shared" si="9"/>
        <v>5.3981107923473104E-4</v>
      </c>
    </row>
    <row r="286" spans="4:8" x14ac:dyDescent="0.4">
      <c r="D286" s="8"/>
      <c r="E286" s="8">
        <v>42919</v>
      </c>
      <c r="F286" s="10">
        <v>907.5</v>
      </c>
      <c r="G286">
        <f t="shared" si="8"/>
        <v>-19</v>
      </c>
      <c r="H286">
        <f t="shared" si="9"/>
        <v>-2.0720479586408658E-2</v>
      </c>
    </row>
    <row r="287" spans="4:8" x14ac:dyDescent="0.4">
      <c r="D287" s="8"/>
      <c r="E287" s="8">
        <v>42920</v>
      </c>
      <c r="F287" s="10">
        <v>915</v>
      </c>
      <c r="G287">
        <f t="shared" si="8"/>
        <v>7.5</v>
      </c>
      <c r="H287">
        <f t="shared" si="9"/>
        <v>8.2304991365154123E-3</v>
      </c>
    </row>
    <row r="288" spans="4:8" x14ac:dyDescent="0.4">
      <c r="D288" s="8"/>
      <c r="E288" s="8">
        <v>42921</v>
      </c>
      <c r="F288" s="10">
        <v>911</v>
      </c>
      <c r="G288">
        <f t="shared" si="8"/>
        <v>-4</v>
      </c>
      <c r="H288">
        <f t="shared" si="9"/>
        <v>-4.3811680155627641E-3</v>
      </c>
    </row>
    <row r="289" spans="4:8" x14ac:dyDescent="0.4">
      <c r="D289" s="8"/>
      <c r="E289" s="8">
        <v>42922</v>
      </c>
      <c r="F289" s="10">
        <v>912.5</v>
      </c>
      <c r="G289">
        <f t="shared" si="8"/>
        <v>1.5</v>
      </c>
      <c r="H289">
        <f t="shared" si="9"/>
        <v>1.6451881966883519E-3</v>
      </c>
    </row>
    <row r="290" spans="4:8" x14ac:dyDescent="0.4">
      <c r="D290" s="8"/>
      <c r="E290" s="8">
        <v>42923</v>
      </c>
      <c r="F290" s="10">
        <v>908.5</v>
      </c>
      <c r="G290">
        <f t="shared" si="8"/>
        <v>-4</v>
      </c>
      <c r="H290">
        <f t="shared" si="9"/>
        <v>-4.3931976204207857E-3</v>
      </c>
    </row>
    <row r="291" spans="4:8" x14ac:dyDescent="0.4">
      <c r="D291" s="8"/>
      <c r="E291" s="8">
        <v>42925</v>
      </c>
      <c r="F291" s="10">
        <v>908.5</v>
      </c>
      <c r="G291">
        <f t="shared" si="8"/>
        <v>0</v>
      </c>
      <c r="H291">
        <f t="shared" si="9"/>
        <v>0</v>
      </c>
    </row>
    <row r="292" spans="4:8" x14ac:dyDescent="0.4">
      <c r="D292" s="8"/>
      <c r="E292" s="8">
        <v>42926</v>
      </c>
      <c r="F292" s="10">
        <v>902.25</v>
      </c>
      <c r="G292">
        <f t="shared" si="8"/>
        <v>-6.25</v>
      </c>
      <c r="H292">
        <f t="shared" si="9"/>
        <v>-6.9032443133281163E-3</v>
      </c>
    </row>
    <row r="293" spans="4:8" x14ac:dyDescent="0.4">
      <c r="D293" s="8"/>
      <c r="E293" s="8">
        <v>42927</v>
      </c>
      <c r="F293" s="10">
        <v>903.5</v>
      </c>
      <c r="G293">
        <f t="shared" si="8"/>
        <v>1.25</v>
      </c>
      <c r="H293">
        <f t="shared" si="9"/>
        <v>1.3844665093856179E-3</v>
      </c>
    </row>
    <row r="294" spans="4:8" x14ac:dyDescent="0.4">
      <c r="D294" s="8"/>
      <c r="E294" s="8">
        <v>42928</v>
      </c>
      <c r="F294" s="10">
        <v>919</v>
      </c>
      <c r="G294">
        <f t="shared" si="8"/>
        <v>15.5</v>
      </c>
      <c r="H294">
        <f t="shared" si="9"/>
        <v>1.70100123234036E-2</v>
      </c>
    </row>
    <row r="295" spans="4:8" x14ac:dyDescent="0.4">
      <c r="D295" s="8"/>
      <c r="E295" s="8">
        <v>42929</v>
      </c>
      <c r="F295" s="10">
        <v>906.5</v>
      </c>
      <c r="G295">
        <f t="shared" si="8"/>
        <v>-12.5</v>
      </c>
      <c r="H295">
        <f t="shared" si="9"/>
        <v>-1.3695092160781464E-2</v>
      </c>
    </row>
    <row r="296" spans="4:8" x14ac:dyDescent="0.4">
      <c r="D296" s="8"/>
      <c r="E296" s="8">
        <v>42930</v>
      </c>
      <c r="F296" s="10">
        <v>920.5</v>
      </c>
      <c r="G296">
        <f t="shared" si="8"/>
        <v>14</v>
      </c>
      <c r="H296">
        <f t="shared" si="9"/>
        <v>1.5325970478227369E-2</v>
      </c>
    </row>
    <row r="297" spans="4:8" x14ac:dyDescent="0.4">
      <c r="D297" s="8"/>
      <c r="E297" s="8">
        <v>42932</v>
      </c>
      <c r="F297" s="10">
        <v>921.5</v>
      </c>
      <c r="G297">
        <f t="shared" si="8"/>
        <v>1</v>
      </c>
      <c r="H297">
        <f t="shared" si="9"/>
        <v>1.0857764367449008E-3</v>
      </c>
    </row>
    <row r="298" spans="4:8" x14ac:dyDescent="0.4">
      <c r="D298" s="8"/>
      <c r="E298" s="8">
        <v>42933</v>
      </c>
      <c r="F298" s="10">
        <v>926.5</v>
      </c>
      <c r="G298">
        <f t="shared" si="8"/>
        <v>5</v>
      </c>
      <c r="H298">
        <f t="shared" si="9"/>
        <v>5.4112686155365353E-3</v>
      </c>
    </row>
    <row r="299" spans="4:8" x14ac:dyDescent="0.4">
      <c r="D299" s="8"/>
      <c r="E299" s="8">
        <v>42934</v>
      </c>
      <c r="F299" s="10">
        <v>927</v>
      </c>
      <c r="G299">
        <f t="shared" si="8"/>
        <v>0.5</v>
      </c>
      <c r="H299">
        <f t="shared" si="9"/>
        <v>5.3951984044076085E-4</v>
      </c>
    </row>
    <row r="300" spans="4:8" x14ac:dyDescent="0.4">
      <c r="D300" s="8"/>
      <c r="E300" s="8">
        <v>42935</v>
      </c>
      <c r="F300" s="10">
        <v>920.5</v>
      </c>
      <c r="G300">
        <f t="shared" si="8"/>
        <v>-6.5</v>
      </c>
      <c r="H300">
        <f t="shared" si="9"/>
        <v>-7.0365648927221969E-3</v>
      </c>
    </row>
    <row r="301" spans="4:8" x14ac:dyDescent="0.4">
      <c r="D301" s="8"/>
      <c r="E301" s="8">
        <v>42936</v>
      </c>
      <c r="F301" s="10">
        <v>927.5</v>
      </c>
      <c r="G301">
        <f t="shared" si="8"/>
        <v>7</v>
      </c>
      <c r="H301">
        <f t="shared" si="9"/>
        <v>7.5757938084572984E-3</v>
      </c>
    </row>
    <row r="302" spans="4:8" x14ac:dyDescent="0.4">
      <c r="D302" s="8"/>
      <c r="E302" s="8">
        <v>42937</v>
      </c>
      <c r="F302" s="10">
        <v>936</v>
      </c>
      <c r="G302">
        <f t="shared" si="8"/>
        <v>8.5</v>
      </c>
      <c r="H302">
        <f t="shared" si="9"/>
        <v>9.1226819960015249E-3</v>
      </c>
    </row>
    <row r="303" spans="4:8" x14ac:dyDescent="0.4">
      <c r="D303" s="8"/>
      <c r="E303" s="8">
        <v>42939</v>
      </c>
      <c r="F303" s="10">
        <v>935.5</v>
      </c>
      <c r="G303">
        <f t="shared" si="8"/>
        <v>-0.5</v>
      </c>
      <c r="H303">
        <f t="shared" si="9"/>
        <v>-5.3433076344688857E-4</v>
      </c>
    </row>
    <row r="304" spans="4:8" x14ac:dyDescent="0.4">
      <c r="D304" s="8"/>
      <c r="E304" s="8">
        <v>42940</v>
      </c>
      <c r="F304" s="10">
        <v>930.5</v>
      </c>
      <c r="G304">
        <f t="shared" si="8"/>
        <v>-5</v>
      </c>
      <c r="H304">
        <f t="shared" si="9"/>
        <v>-5.3590696318392972E-3</v>
      </c>
    </row>
    <row r="305" spans="4:8" x14ac:dyDescent="0.4">
      <c r="D305" s="8"/>
      <c r="E305" s="8">
        <v>42941</v>
      </c>
      <c r="F305" s="10">
        <v>928</v>
      </c>
      <c r="G305">
        <f t="shared" si="8"/>
        <v>-2.5</v>
      </c>
      <c r="H305">
        <f t="shared" si="9"/>
        <v>-2.6903432961047358E-3</v>
      </c>
    </row>
    <row r="306" spans="4:8" x14ac:dyDescent="0.4">
      <c r="D306" s="8"/>
      <c r="E306" s="8">
        <v>42942</v>
      </c>
      <c r="F306" s="10">
        <v>931.5</v>
      </c>
      <c r="G306">
        <f t="shared" si="8"/>
        <v>3.5</v>
      </c>
      <c r="H306">
        <f t="shared" si="9"/>
        <v>3.7644572554427214E-3</v>
      </c>
    </row>
    <row r="307" spans="4:8" x14ac:dyDescent="0.4">
      <c r="D307" s="8"/>
      <c r="E307" s="8">
        <v>42943</v>
      </c>
      <c r="F307" s="10">
        <v>923.5</v>
      </c>
      <c r="G307">
        <f t="shared" si="8"/>
        <v>-8</v>
      </c>
      <c r="H307">
        <f t="shared" si="9"/>
        <v>-8.625390402348998E-3</v>
      </c>
    </row>
    <row r="308" spans="4:8" x14ac:dyDescent="0.4">
      <c r="D308" s="8"/>
      <c r="E308" s="9"/>
      <c r="F308" s="9"/>
    </row>
    <row r="309" spans="4:8" x14ac:dyDescent="0.4">
      <c r="D309" s="8"/>
      <c r="E309" s="9"/>
      <c r="F309" s="9"/>
      <c r="G309" t="s">
        <v>25</v>
      </c>
      <c r="H309" s="16">
        <f>_xlfn.STDEV.S(H4:H307)</f>
        <v>1.0797716259658958E-2</v>
      </c>
    </row>
    <row r="310" spans="4:8" x14ac:dyDescent="0.4">
      <c r="D310" s="8"/>
      <c r="E310" s="9"/>
      <c r="F310" s="9"/>
      <c r="G310" t="s">
        <v>23</v>
      </c>
      <c r="H310">
        <f>COUNT(E3:E307)</f>
        <v>305</v>
      </c>
    </row>
    <row r="311" spans="4:8" x14ac:dyDescent="0.4">
      <c r="D311" s="8"/>
      <c r="E311" s="9"/>
      <c r="F311" s="9"/>
    </row>
    <row r="312" spans="4:8" x14ac:dyDescent="0.4">
      <c r="D312" s="8"/>
      <c r="E312" s="9"/>
      <c r="F312" s="9"/>
      <c r="G312" t="s">
        <v>24</v>
      </c>
      <c r="H312" s="15">
        <f>H309*SQRT(H310)</f>
        <v>0.18857400751257195</v>
      </c>
    </row>
    <row r="313" spans="4:8" x14ac:dyDescent="0.4">
      <c r="D313" s="8"/>
      <c r="E313" s="9"/>
      <c r="F313" s="9"/>
    </row>
    <row r="314" spans="4:8" x14ac:dyDescent="0.4">
      <c r="D314" s="8"/>
      <c r="E314" s="9"/>
      <c r="F314" s="9"/>
    </row>
    <row r="315" spans="4:8" x14ac:dyDescent="0.4">
      <c r="D315" s="8"/>
      <c r="E315" s="9"/>
      <c r="F315" s="9"/>
    </row>
    <row r="316" spans="4:8" x14ac:dyDescent="0.4">
      <c r="D316" s="8"/>
      <c r="E316" s="9"/>
      <c r="F316" s="9"/>
    </row>
    <row r="317" spans="4:8" x14ac:dyDescent="0.4">
      <c r="D317" s="8"/>
      <c r="E317" s="9"/>
      <c r="F317" s="9"/>
    </row>
    <row r="318" spans="4:8" x14ac:dyDescent="0.4">
      <c r="D318" s="8"/>
      <c r="E318" s="9"/>
      <c r="F318" s="9"/>
    </row>
    <row r="319" spans="4:8" x14ac:dyDescent="0.4">
      <c r="D319" s="8"/>
      <c r="E319" s="9"/>
      <c r="F319" s="9"/>
    </row>
    <row r="320" spans="4:8" x14ac:dyDescent="0.4">
      <c r="D320" s="8"/>
      <c r="E320" s="9"/>
      <c r="F320" s="9"/>
    </row>
    <row r="321" spans="4:6" x14ac:dyDescent="0.4">
      <c r="D321" s="8"/>
      <c r="E321" s="9"/>
      <c r="F321" s="9"/>
    </row>
    <row r="322" spans="4:6" x14ac:dyDescent="0.4">
      <c r="D322" s="8"/>
      <c r="E322" s="9"/>
      <c r="F322" s="9"/>
    </row>
    <row r="323" spans="4:6" x14ac:dyDescent="0.4">
      <c r="D323" s="8"/>
      <c r="E323" s="9"/>
      <c r="F323" s="9"/>
    </row>
    <row r="324" spans="4:6" x14ac:dyDescent="0.4">
      <c r="D324" s="8"/>
      <c r="E324" s="9"/>
      <c r="F324" s="9"/>
    </row>
    <row r="325" spans="4:6" x14ac:dyDescent="0.4">
      <c r="D325" s="8"/>
      <c r="E325" s="9"/>
      <c r="F325" s="9"/>
    </row>
    <row r="326" spans="4:6" x14ac:dyDescent="0.4">
      <c r="D326" s="8"/>
      <c r="E326" s="9"/>
      <c r="F326" s="9"/>
    </row>
    <row r="327" spans="4:6" x14ac:dyDescent="0.4">
      <c r="D327" s="8"/>
      <c r="E327" s="9"/>
      <c r="F327" s="9"/>
    </row>
    <row r="328" spans="4:6" x14ac:dyDescent="0.4">
      <c r="D328" s="8"/>
      <c r="E328" s="9"/>
      <c r="F328" s="9"/>
    </row>
    <row r="329" spans="4:6" x14ac:dyDescent="0.4">
      <c r="D329" s="8"/>
      <c r="E329" s="9"/>
      <c r="F329" s="9"/>
    </row>
    <row r="330" spans="4:6" x14ac:dyDescent="0.4">
      <c r="D330" s="8"/>
      <c r="E330" s="9"/>
      <c r="F330" s="9"/>
    </row>
    <row r="331" spans="4:6" x14ac:dyDescent="0.4">
      <c r="D331" s="8"/>
      <c r="E331" s="9"/>
      <c r="F331" s="9"/>
    </row>
    <row r="332" spans="4:6" x14ac:dyDescent="0.4">
      <c r="D332" s="8"/>
      <c r="E332" s="9"/>
      <c r="F332" s="9"/>
    </row>
    <row r="333" spans="4:6" x14ac:dyDescent="0.4">
      <c r="D333" s="8"/>
      <c r="E333" s="9"/>
      <c r="F333" s="9"/>
    </row>
    <row r="334" spans="4:6" x14ac:dyDescent="0.4">
      <c r="D334" s="8"/>
      <c r="E334" s="9"/>
      <c r="F334" s="9"/>
    </row>
    <row r="335" spans="4:6" x14ac:dyDescent="0.4">
      <c r="D335" s="8"/>
      <c r="E335" s="9"/>
      <c r="F335" s="9"/>
    </row>
    <row r="336" spans="4:6" x14ac:dyDescent="0.4">
      <c r="D336" s="8"/>
      <c r="E336" s="9"/>
      <c r="F336" s="9"/>
    </row>
    <row r="337" spans="4:6" x14ac:dyDescent="0.4">
      <c r="D337" s="8"/>
      <c r="E337" s="9"/>
      <c r="F337" s="9"/>
    </row>
    <row r="338" spans="4:6" x14ac:dyDescent="0.4">
      <c r="D338" s="8"/>
      <c r="E338" s="9"/>
      <c r="F338" s="9"/>
    </row>
    <row r="339" spans="4:6" x14ac:dyDescent="0.4">
      <c r="D339" s="8"/>
      <c r="E339" s="9"/>
      <c r="F339" s="9"/>
    </row>
    <row r="340" spans="4:6" x14ac:dyDescent="0.4">
      <c r="D340" s="8"/>
      <c r="E340" s="9"/>
      <c r="F340" s="9"/>
    </row>
    <row r="341" spans="4:6" x14ac:dyDescent="0.4">
      <c r="D341" s="8"/>
      <c r="E341" s="9"/>
      <c r="F341" s="9"/>
    </row>
    <row r="342" spans="4:6" x14ac:dyDescent="0.4">
      <c r="D342" s="8"/>
      <c r="E342" s="9"/>
      <c r="F342" s="9"/>
    </row>
    <row r="343" spans="4:6" x14ac:dyDescent="0.4">
      <c r="D343" s="8"/>
      <c r="E343" s="9"/>
      <c r="F343" s="9"/>
    </row>
    <row r="344" spans="4:6" x14ac:dyDescent="0.4">
      <c r="D344" s="8"/>
      <c r="E344" s="9"/>
      <c r="F344" s="9"/>
    </row>
    <row r="345" spans="4:6" x14ac:dyDescent="0.4">
      <c r="D345" s="8"/>
      <c r="E345" s="9"/>
      <c r="F345" s="9"/>
    </row>
    <row r="346" spans="4:6" x14ac:dyDescent="0.4">
      <c r="D346" s="8"/>
      <c r="E346" s="9"/>
      <c r="F346" s="9"/>
    </row>
    <row r="347" spans="4:6" x14ac:dyDescent="0.4">
      <c r="D347" s="8"/>
      <c r="E347" s="9"/>
      <c r="F347" s="9"/>
    </row>
    <row r="348" spans="4:6" x14ac:dyDescent="0.4">
      <c r="D348" s="8"/>
      <c r="E348" s="9"/>
      <c r="F348" s="9"/>
    </row>
    <row r="349" spans="4:6" x14ac:dyDescent="0.4">
      <c r="D349" s="8"/>
      <c r="E349" s="9"/>
      <c r="F349" s="9"/>
    </row>
    <row r="350" spans="4:6" x14ac:dyDescent="0.4">
      <c r="D350" s="8"/>
      <c r="E350" s="9"/>
      <c r="F350" s="9"/>
    </row>
    <row r="351" spans="4:6" x14ac:dyDescent="0.4">
      <c r="D351" s="8"/>
      <c r="E351" s="9"/>
      <c r="F351" s="9"/>
    </row>
    <row r="352" spans="4:6" x14ac:dyDescent="0.4">
      <c r="D352" s="8"/>
      <c r="E352" s="9"/>
      <c r="F352" s="9"/>
    </row>
    <row r="353" spans="4:6" x14ac:dyDescent="0.4">
      <c r="D353" s="8"/>
      <c r="E353" s="9"/>
      <c r="F353" s="9"/>
    </row>
    <row r="354" spans="4:6" x14ac:dyDescent="0.4">
      <c r="D354" s="8"/>
      <c r="E354" s="9"/>
      <c r="F354" s="9"/>
    </row>
    <row r="355" spans="4:6" x14ac:dyDescent="0.4">
      <c r="D355" s="8"/>
      <c r="E355" s="9"/>
      <c r="F355" s="9"/>
    </row>
    <row r="356" spans="4:6" x14ac:dyDescent="0.4">
      <c r="D356" s="8"/>
      <c r="E356" s="9"/>
      <c r="F356" s="9"/>
    </row>
    <row r="357" spans="4:6" x14ac:dyDescent="0.4">
      <c r="D357" s="8"/>
      <c r="E357" s="9"/>
      <c r="F357" s="9"/>
    </row>
    <row r="358" spans="4:6" x14ac:dyDescent="0.4">
      <c r="D358" s="8"/>
      <c r="E358" s="9"/>
      <c r="F358" s="9"/>
    </row>
    <row r="359" spans="4:6" x14ac:dyDescent="0.4">
      <c r="D359" s="8"/>
      <c r="E359" s="9"/>
      <c r="F359" s="9"/>
    </row>
    <row r="360" spans="4:6" x14ac:dyDescent="0.4">
      <c r="D360" s="8"/>
      <c r="E360" s="9"/>
      <c r="F360" s="9"/>
    </row>
    <row r="361" spans="4:6" x14ac:dyDescent="0.4">
      <c r="D361" s="8"/>
      <c r="E361" s="9"/>
      <c r="F361" s="9"/>
    </row>
    <row r="362" spans="4:6" x14ac:dyDescent="0.4">
      <c r="D362" s="8"/>
      <c r="E362" s="9"/>
      <c r="F362" s="9"/>
    </row>
    <row r="363" spans="4:6" x14ac:dyDescent="0.4">
      <c r="D363" s="8"/>
      <c r="E363" s="9"/>
      <c r="F363" s="9"/>
    </row>
    <row r="364" spans="4:6" x14ac:dyDescent="0.4">
      <c r="D364" s="8"/>
      <c r="E364" s="9"/>
      <c r="F364" s="9"/>
    </row>
    <row r="365" spans="4:6" x14ac:dyDescent="0.4">
      <c r="D365" s="8"/>
      <c r="E365" s="9"/>
      <c r="F365" s="9"/>
    </row>
    <row r="366" spans="4:6" x14ac:dyDescent="0.4">
      <c r="D366" s="8"/>
      <c r="E366" s="9"/>
      <c r="F366" s="9"/>
    </row>
    <row r="367" spans="4:6" x14ac:dyDescent="0.4">
      <c r="D367" s="8"/>
      <c r="E367" s="9"/>
      <c r="F367" s="9"/>
    </row>
    <row r="368" spans="4:6" x14ac:dyDescent="0.4">
      <c r="D368" s="8"/>
      <c r="E368" s="9"/>
      <c r="F368" s="9"/>
    </row>
    <row r="369" spans="4:6" x14ac:dyDescent="0.4">
      <c r="D369" s="8"/>
      <c r="E369" s="9"/>
      <c r="F369" s="9"/>
    </row>
    <row r="370" spans="4:6" x14ac:dyDescent="0.4">
      <c r="D370" s="8"/>
      <c r="E370" s="9"/>
      <c r="F370" s="9"/>
    </row>
    <row r="371" spans="4:6" x14ac:dyDescent="0.4">
      <c r="D371" s="8"/>
      <c r="E371" s="9"/>
      <c r="F371" s="9"/>
    </row>
    <row r="372" spans="4:6" x14ac:dyDescent="0.4">
      <c r="D372" s="8"/>
      <c r="E372" s="9"/>
      <c r="F372" s="9"/>
    </row>
    <row r="373" spans="4:6" x14ac:dyDescent="0.4">
      <c r="D373" s="8"/>
      <c r="E373" s="9"/>
      <c r="F373" s="9"/>
    </row>
    <row r="374" spans="4:6" x14ac:dyDescent="0.4">
      <c r="D374" s="8"/>
      <c r="E374" s="9"/>
      <c r="F374" s="9"/>
    </row>
    <row r="375" spans="4:6" x14ac:dyDescent="0.4">
      <c r="D375" s="8"/>
      <c r="E375" s="9"/>
      <c r="F375" s="9"/>
    </row>
    <row r="376" spans="4:6" x14ac:dyDescent="0.4">
      <c r="D376" s="8"/>
      <c r="E376" s="9"/>
      <c r="F376" s="9"/>
    </row>
    <row r="377" spans="4:6" x14ac:dyDescent="0.4">
      <c r="D377" s="8"/>
      <c r="E377" s="9"/>
      <c r="F377" s="9"/>
    </row>
    <row r="378" spans="4:6" x14ac:dyDescent="0.4">
      <c r="D378" s="8"/>
      <c r="E378" s="9"/>
      <c r="F378" s="9"/>
    </row>
    <row r="379" spans="4:6" x14ac:dyDescent="0.4">
      <c r="D379" s="8"/>
      <c r="E379" s="9"/>
      <c r="F379" s="9"/>
    </row>
    <row r="380" spans="4:6" x14ac:dyDescent="0.4">
      <c r="D380" s="8"/>
      <c r="E380" s="9"/>
      <c r="F380" s="9"/>
    </row>
    <row r="381" spans="4:6" x14ac:dyDescent="0.4">
      <c r="D381" s="8"/>
      <c r="E381" s="9"/>
      <c r="F381" s="9"/>
    </row>
    <row r="382" spans="4:6" x14ac:dyDescent="0.4">
      <c r="D382" s="8"/>
      <c r="E382" s="9"/>
      <c r="F382" s="9"/>
    </row>
    <row r="383" spans="4:6" x14ac:dyDescent="0.4">
      <c r="D383" s="8"/>
      <c r="E383" s="9"/>
      <c r="F383" s="9"/>
    </row>
    <row r="384" spans="4:6" x14ac:dyDescent="0.4">
      <c r="D384" s="8"/>
      <c r="E384" s="9"/>
      <c r="F384" s="9"/>
    </row>
    <row r="385" spans="4:6" x14ac:dyDescent="0.4">
      <c r="D385" s="8"/>
      <c r="E385" s="9"/>
      <c r="F385" s="9"/>
    </row>
    <row r="386" spans="4:6" x14ac:dyDescent="0.4">
      <c r="D386" s="8"/>
      <c r="E386" s="9"/>
      <c r="F386" s="9"/>
    </row>
    <row r="387" spans="4:6" x14ac:dyDescent="0.4">
      <c r="D387" s="8"/>
      <c r="E387" s="9"/>
      <c r="F387" s="9"/>
    </row>
    <row r="388" spans="4:6" x14ac:dyDescent="0.4">
      <c r="D388" s="8"/>
      <c r="E388" s="9"/>
      <c r="F388" s="9"/>
    </row>
    <row r="389" spans="4:6" x14ac:dyDescent="0.4">
      <c r="D389" s="8"/>
      <c r="E389" s="9"/>
      <c r="F389" s="9"/>
    </row>
    <row r="390" spans="4:6" x14ac:dyDescent="0.4">
      <c r="D390" s="8"/>
      <c r="E390" s="9"/>
      <c r="F390" s="9"/>
    </row>
    <row r="391" spans="4:6" x14ac:dyDescent="0.4">
      <c r="D391" s="8"/>
      <c r="E391" s="9"/>
      <c r="F391" s="9"/>
    </row>
    <row r="392" spans="4:6" x14ac:dyDescent="0.4">
      <c r="D392" s="8"/>
      <c r="E392" s="9"/>
      <c r="F392" s="9"/>
    </row>
    <row r="393" spans="4:6" x14ac:dyDescent="0.4">
      <c r="D393" s="8"/>
      <c r="E393" s="9"/>
      <c r="F393" s="9"/>
    </row>
    <row r="394" spans="4:6" x14ac:dyDescent="0.4">
      <c r="D394" s="8"/>
      <c r="E394" s="9"/>
      <c r="F394" s="9"/>
    </row>
    <row r="395" spans="4:6" x14ac:dyDescent="0.4">
      <c r="D395" s="8"/>
      <c r="E395" s="9"/>
      <c r="F395" s="9"/>
    </row>
    <row r="396" spans="4:6" x14ac:dyDescent="0.4">
      <c r="D396" s="8"/>
      <c r="E396" s="9"/>
      <c r="F396" s="9"/>
    </row>
    <row r="397" spans="4:6" x14ac:dyDescent="0.4">
      <c r="D397" s="8"/>
      <c r="E397" s="9"/>
      <c r="F397" s="9"/>
    </row>
    <row r="398" spans="4:6" x14ac:dyDescent="0.4">
      <c r="D398" s="8"/>
      <c r="E398" s="9"/>
      <c r="F398" s="9"/>
    </row>
    <row r="399" spans="4:6" x14ac:dyDescent="0.4">
      <c r="D399" s="8"/>
      <c r="E399" s="9"/>
      <c r="F399" s="9"/>
    </row>
    <row r="400" spans="4:6" x14ac:dyDescent="0.4">
      <c r="D400" s="8"/>
      <c r="E400" s="9"/>
      <c r="F400" s="9"/>
    </row>
    <row r="401" spans="4:6" x14ac:dyDescent="0.4">
      <c r="D401" s="8"/>
      <c r="E401" s="9"/>
      <c r="F401" s="9"/>
    </row>
    <row r="402" spans="4:6" x14ac:dyDescent="0.4">
      <c r="D402" s="8"/>
      <c r="E402" s="9"/>
      <c r="F402" s="9"/>
    </row>
    <row r="403" spans="4:6" x14ac:dyDescent="0.4">
      <c r="D403" s="8"/>
      <c r="E403" s="9"/>
      <c r="F403" s="9"/>
    </row>
    <row r="404" spans="4:6" x14ac:dyDescent="0.4">
      <c r="D404" s="8"/>
      <c r="E404" s="9"/>
      <c r="F404" s="9"/>
    </row>
    <row r="405" spans="4:6" x14ac:dyDescent="0.4">
      <c r="D405" s="8"/>
      <c r="E405" s="9"/>
      <c r="F405" s="9"/>
    </row>
    <row r="406" spans="4:6" x14ac:dyDescent="0.4">
      <c r="D406" s="8"/>
      <c r="E406" s="9"/>
      <c r="F406" s="9"/>
    </row>
    <row r="407" spans="4:6" x14ac:dyDescent="0.4">
      <c r="D407" s="8"/>
      <c r="E407" s="9"/>
      <c r="F407" s="9"/>
    </row>
    <row r="408" spans="4:6" x14ac:dyDescent="0.4">
      <c r="D408" s="8"/>
      <c r="E408" s="9"/>
      <c r="F408" s="9"/>
    </row>
    <row r="409" spans="4:6" x14ac:dyDescent="0.4">
      <c r="D409" s="8"/>
      <c r="E409" s="9"/>
      <c r="F409" s="9"/>
    </row>
    <row r="410" spans="4:6" x14ac:dyDescent="0.4">
      <c r="D410" s="8"/>
      <c r="E410" s="9"/>
      <c r="F410" s="9"/>
    </row>
    <row r="411" spans="4:6" x14ac:dyDescent="0.4">
      <c r="D411" s="8"/>
      <c r="E411" s="9"/>
      <c r="F411" s="9"/>
    </row>
    <row r="412" spans="4:6" x14ac:dyDescent="0.4">
      <c r="D412" s="8"/>
      <c r="E412" s="9"/>
      <c r="F412" s="9"/>
    </row>
    <row r="413" spans="4:6" x14ac:dyDescent="0.4">
      <c r="D413" s="8"/>
      <c r="E413" s="9"/>
      <c r="F413" s="9"/>
    </row>
    <row r="414" spans="4:6" x14ac:dyDescent="0.4">
      <c r="D414" s="8"/>
      <c r="E414" s="9"/>
      <c r="F414" s="9"/>
    </row>
    <row r="415" spans="4:6" x14ac:dyDescent="0.4">
      <c r="D415" s="8"/>
      <c r="E415" s="9"/>
      <c r="F415" s="9"/>
    </row>
    <row r="416" spans="4:6" x14ac:dyDescent="0.4">
      <c r="D416" s="8"/>
      <c r="E416" s="9"/>
      <c r="F416" s="9"/>
    </row>
    <row r="417" spans="4:6" x14ac:dyDescent="0.4">
      <c r="D417" s="8"/>
      <c r="E417" s="9"/>
      <c r="F417" s="9"/>
    </row>
    <row r="418" spans="4:6" x14ac:dyDescent="0.4">
      <c r="D418" s="8"/>
      <c r="E418" s="9"/>
      <c r="F418" s="9"/>
    </row>
    <row r="419" spans="4:6" x14ac:dyDescent="0.4">
      <c r="D419" s="8"/>
      <c r="E419" s="9"/>
      <c r="F419" s="9"/>
    </row>
    <row r="420" spans="4:6" x14ac:dyDescent="0.4">
      <c r="D420" s="8"/>
      <c r="E420" s="9"/>
      <c r="F420" s="9"/>
    </row>
    <row r="421" spans="4:6" x14ac:dyDescent="0.4">
      <c r="D421" s="8"/>
      <c r="E421" s="9"/>
      <c r="F421" s="9"/>
    </row>
    <row r="422" spans="4:6" x14ac:dyDescent="0.4">
      <c r="D422" s="8"/>
      <c r="E422" s="9"/>
      <c r="F422" s="9"/>
    </row>
    <row r="423" spans="4:6" x14ac:dyDescent="0.4">
      <c r="D423" s="8"/>
      <c r="E423" s="9"/>
      <c r="F423" s="9"/>
    </row>
    <row r="424" spans="4:6" x14ac:dyDescent="0.4">
      <c r="D424" s="8"/>
      <c r="E424" s="9"/>
      <c r="F424" s="9"/>
    </row>
    <row r="425" spans="4:6" x14ac:dyDescent="0.4">
      <c r="D425" s="8"/>
      <c r="E425" s="9"/>
      <c r="F425" s="9"/>
    </row>
    <row r="426" spans="4:6" x14ac:dyDescent="0.4">
      <c r="D426" s="8"/>
      <c r="E426" s="9"/>
      <c r="F426" s="9"/>
    </row>
    <row r="427" spans="4:6" x14ac:dyDescent="0.4">
      <c r="D427" s="8"/>
      <c r="E427" s="9"/>
      <c r="F427" s="9"/>
    </row>
    <row r="428" spans="4:6" x14ac:dyDescent="0.4">
      <c r="D428" s="8"/>
      <c r="E428" s="9"/>
      <c r="F428" s="9"/>
    </row>
    <row r="429" spans="4:6" x14ac:dyDescent="0.4">
      <c r="D429" s="8"/>
      <c r="E429" s="9"/>
      <c r="F429" s="9"/>
    </row>
    <row r="430" spans="4:6" x14ac:dyDescent="0.4">
      <c r="D430" s="8"/>
      <c r="E430" s="9"/>
      <c r="F430" s="9"/>
    </row>
    <row r="431" spans="4:6" x14ac:dyDescent="0.4">
      <c r="D431" s="8"/>
      <c r="E431" s="9"/>
      <c r="F431" s="9"/>
    </row>
    <row r="432" spans="4:6" x14ac:dyDescent="0.4">
      <c r="D432" s="8"/>
      <c r="E432" s="9"/>
      <c r="F432" s="9"/>
    </row>
    <row r="433" spans="4:6" x14ac:dyDescent="0.4">
      <c r="D433" s="8"/>
      <c r="E433" s="9"/>
      <c r="F433" s="9"/>
    </row>
    <row r="434" spans="4:6" x14ac:dyDescent="0.4">
      <c r="D434" s="8"/>
      <c r="E434" s="9"/>
      <c r="F434" s="9"/>
    </row>
    <row r="435" spans="4:6" x14ac:dyDescent="0.4">
      <c r="D435" s="8"/>
      <c r="E435" s="9"/>
      <c r="F435" s="9"/>
    </row>
    <row r="436" spans="4:6" x14ac:dyDescent="0.4">
      <c r="D436" s="8"/>
      <c r="E436" s="9"/>
      <c r="F436" s="9"/>
    </row>
    <row r="437" spans="4:6" x14ac:dyDescent="0.4">
      <c r="D437" s="8"/>
      <c r="E437" s="9"/>
      <c r="F437" s="9"/>
    </row>
    <row r="438" spans="4:6" x14ac:dyDescent="0.4">
      <c r="D438" s="8"/>
      <c r="E438" s="9"/>
      <c r="F438" s="9"/>
    </row>
    <row r="439" spans="4:6" x14ac:dyDescent="0.4">
      <c r="D439" s="8"/>
      <c r="E439" s="9"/>
      <c r="F439" s="9"/>
    </row>
    <row r="440" spans="4:6" x14ac:dyDescent="0.4">
      <c r="D440" s="8"/>
      <c r="E440" s="9"/>
      <c r="F440" s="9"/>
    </row>
    <row r="441" spans="4:6" x14ac:dyDescent="0.4">
      <c r="D441" s="8"/>
      <c r="E441" s="9"/>
      <c r="F441" s="9"/>
    </row>
    <row r="442" spans="4:6" x14ac:dyDescent="0.4">
      <c r="D442" s="8"/>
      <c r="E442" s="9"/>
      <c r="F442" s="9"/>
    </row>
    <row r="443" spans="4:6" x14ac:dyDescent="0.4">
      <c r="D443" s="8"/>
      <c r="E443" s="9"/>
      <c r="F443" s="9"/>
    </row>
    <row r="444" spans="4:6" x14ac:dyDescent="0.4">
      <c r="D444" s="8"/>
      <c r="E444" s="9"/>
      <c r="F444" s="9"/>
    </row>
    <row r="445" spans="4:6" x14ac:dyDescent="0.4">
      <c r="D445" s="8"/>
      <c r="E445" s="9"/>
      <c r="F445" s="9"/>
    </row>
    <row r="446" spans="4:6" x14ac:dyDescent="0.4">
      <c r="D446" s="8"/>
      <c r="E446" s="9"/>
      <c r="F446" s="9"/>
    </row>
    <row r="447" spans="4:6" x14ac:dyDescent="0.4">
      <c r="D447" s="8"/>
      <c r="E447" s="9"/>
      <c r="F447" s="9"/>
    </row>
    <row r="448" spans="4:6" x14ac:dyDescent="0.4">
      <c r="D448" s="8"/>
      <c r="E448" s="9"/>
      <c r="F448" s="9"/>
    </row>
    <row r="449" spans="4:6" x14ac:dyDescent="0.4">
      <c r="D449" s="8"/>
      <c r="E449" s="9"/>
      <c r="F449" s="9"/>
    </row>
    <row r="450" spans="4:6" x14ac:dyDescent="0.4">
      <c r="D450" s="8"/>
      <c r="E450" s="9"/>
      <c r="F450" s="9"/>
    </row>
    <row r="451" spans="4:6" x14ac:dyDescent="0.4">
      <c r="D451" s="8"/>
      <c r="E451" s="9"/>
      <c r="F451" s="9"/>
    </row>
    <row r="452" spans="4:6" x14ac:dyDescent="0.4">
      <c r="D452" s="8"/>
      <c r="E452" s="9"/>
      <c r="F452" s="9"/>
    </row>
    <row r="453" spans="4:6" x14ac:dyDescent="0.4">
      <c r="D453" s="8"/>
      <c r="E453" s="9"/>
      <c r="F453" s="9"/>
    </row>
    <row r="454" spans="4:6" x14ac:dyDescent="0.4">
      <c r="D454" s="8"/>
      <c r="E454" s="9"/>
      <c r="F454" s="9"/>
    </row>
    <row r="455" spans="4:6" x14ac:dyDescent="0.4">
      <c r="D455" s="8"/>
      <c r="E455" s="9"/>
      <c r="F455" s="9"/>
    </row>
    <row r="456" spans="4:6" x14ac:dyDescent="0.4">
      <c r="D456" s="8"/>
      <c r="E456" s="9"/>
      <c r="F456" s="9"/>
    </row>
    <row r="457" spans="4:6" x14ac:dyDescent="0.4">
      <c r="D457" s="8"/>
      <c r="E457" s="9"/>
      <c r="F457" s="9"/>
    </row>
    <row r="458" spans="4:6" x14ac:dyDescent="0.4">
      <c r="D458" s="8"/>
      <c r="E458" s="9"/>
      <c r="F458" s="9"/>
    </row>
    <row r="459" spans="4:6" x14ac:dyDescent="0.4">
      <c r="D459" s="8"/>
      <c r="E459" s="9"/>
      <c r="F459" s="9"/>
    </row>
    <row r="460" spans="4:6" x14ac:dyDescent="0.4">
      <c r="D460" s="8"/>
      <c r="E460" s="9"/>
      <c r="F460" s="9"/>
    </row>
    <row r="461" spans="4:6" x14ac:dyDescent="0.4">
      <c r="D461" s="8"/>
      <c r="E461" s="9"/>
      <c r="F461" s="9"/>
    </row>
    <row r="462" spans="4:6" x14ac:dyDescent="0.4">
      <c r="D462" s="8"/>
      <c r="E462" s="9"/>
      <c r="F462" s="9"/>
    </row>
    <row r="463" spans="4:6" x14ac:dyDescent="0.4">
      <c r="D463" s="8"/>
      <c r="E463" s="9"/>
      <c r="F463" s="9"/>
    </row>
    <row r="464" spans="4:6" x14ac:dyDescent="0.4">
      <c r="D464" s="8"/>
      <c r="E464" s="9"/>
      <c r="F464" s="9"/>
    </row>
    <row r="465" spans="4:6" x14ac:dyDescent="0.4">
      <c r="D465" s="8"/>
      <c r="E465" s="9"/>
      <c r="F465" s="9"/>
    </row>
    <row r="466" spans="4:6" x14ac:dyDescent="0.4">
      <c r="D466" s="8"/>
      <c r="E466" s="9"/>
      <c r="F466" s="9"/>
    </row>
    <row r="467" spans="4:6" x14ac:dyDescent="0.4">
      <c r="D467" s="8"/>
      <c r="E467" s="9"/>
      <c r="F467" s="9"/>
    </row>
    <row r="468" spans="4:6" x14ac:dyDescent="0.4">
      <c r="D468" s="8"/>
      <c r="E468" s="9"/>
      <c r="F468" s="9"/>
    </row>
    <row r="469" spans="4:6" x14ac:dyDescent="0.4">
      <c r="D469" s="8"/>
      <c r="E469" s="9"/>
      <c r="F469" s="9"/>
    </row>
    <row r="470" spans="4:6" x14ac:dyDescent="0.4">
      <c r="D470" s="8"/>
      <c r="E470" s="9"/>
      <c r="F470" s="9"/>
    </row>
    <row r="471" spans="4:6" x14ac:dyDescent="0.4">
      <c r="D471" s="8"/>
      <c r="E471" s="9"/>
      <c r="F471" s="9"/>
    </row>
    <row r="472" spans="4:6" x14ac:dyDescent="0.4">
      <c r="D472" s="8"/>
      <c r="E472" s="9"/>
      <c r="F472" s="9"/>
    </row>
    <row r="473" spans="4:6" x14ac:dyDescent="0.4">
      <c r="D473" s="8"/>
      <c r="E473" s="9"/>
      <c r="F473" s="9"/>
    </row>
    <row r="474" spans="4:6" x14ac:dyDescent="0.4">
      <c r="D474" s="8"/>
      <c r="E474" s="9"/>
      <c r="F474" s="9"/>
    </row>
    <row r="475" spans="4:6" x14ac:dyDescent="0.4">
      <c r="D475" s="8"/>
      <c r="E475" s="9"/>
      <c r="F475" s="9"/>
    </row>
    <row r="476" spans="4:6" x14ac:dyDescent="0.4">
      <c r="D476" s="8"/>
      <c r="E476" s="9"/>
      <c r="F476" s="9"/>
    </row>
    <row r="477" spans="4:6" x14ac:dyDescent="0.4">
      <c r="D477" s="8"/>
      <c r="E477" s="9"/>
      <c r="F477" s="9"/>
    </row>
    <row r="478" spans="4:6" x14ac:dyDescent="0.4">
      <c r="D478" s="8"/>
      <c r="E478" s="9"/>
      <c r="F478" s="9"/>
    </row>
    <row r="479" spans="4:6" x14ac:dyDescent="0.4">
      <c r="D479" s="8"/>
      <c r="E479" s="9"/>
      <c r="F479" s="9"/>
    </row>
    <row r="480" spans="4:6" x14ac:dyDescent="0.4">
      <c r="D480" s="8"/>
      <c r="E480" s="9"/>
      <c r="F480" s="9"/>
    </row>
    <row r="481" spans="4:6" x14ac:dyDescent="0.4">
      <c r="D481" s="8"/>
      <c r="E481" s="9"/>
      <c r="F481" s="9"/>
    </row>
    <row r="482" spans="4:6" x14ac:dyDescent="0.4">
      <c r="D482" s="8"/>
      <c r="E482" s="9"/>
      <c r="F482" s="9"/>
    </row>
    <row r="483" spans="4:6" x14ac:dyDescent="0.4">
      <c r="D483" s="8"/>
      <c r="E483" s="9"/>
      <c r="F483" s="9"/>
    </row>
    <row r="484" spans="4:6" x14ac:dyDescent="0.4">
      <c r="D484" s="8"/>
      <c r="E484" s="9"/>
      <c r="F484" s="9"/>
    </row>
    <row r="485" spans="4:6" x14ac:dyDescent="0.4">
      <c r="D485" s="8"/>
      <c r="E485" s="9"/>
      <c r="F485" s="9"/>
    </row>
    <row r="486" spans="4:6" x14ac:dyDescent="0.4">
      <c r="D486" s="8"/>
      <c r="E486" s="9"/>
      <c r="F486" s="9"/>
    </row>
    <row r="487" spans="4:6" x14ac:dyDescent="0.4">
      <c r="D487" s="8"/>
      <c r="E487" s="9"/>
      <c r="F487" s="9"/>
    </row>
    <row r="488" spans="4:6" x14ac:dyDescent="0.4">
      <c r="D488" s="8"/>
      <c r="E488" s="9"/>
      <c r="F488" s="9"/>
    </row>
    <row r="489" spans="4:6" x14ac:dyDescent="0.4">
      <c r="D489" s="8"/>
      <c r="E489" s="9"/>
      <c r="F489" s="9"/>
    </row>
    <row r="490" spans="4:6" x14ac:dyDescent="0.4">
      <c r="D490" s="8"/>
      <c r="E490" s="9"/>
      <c r="F490" s="9"/>
    </row>
    <row r="491" spans="4:6" x14ac:dyDescent="0.4">
      <c r="D491" s="8"/>
      <c r="E491" s="9"/>
      <c r="F491" s="9"/>
    </row>
    <row r="492" spans="4:6" x14ac:dyDescent="0.4">
      <c r="D492" s="8"/>
      <c r="E492" s="9"/>
      <c r="F492" s="9"/>
    </row>
    <row r="493" spans="4:6" x14ac:dyDescent="0.4">
      <c r="D493" s="8"/>
      <c r="E493" s="9"/>
      <c r="F493" s="9"/>
    </row>
    <row r="494" spans="4:6" x14ac:dyDescent="0.4">
      <c r="D494" s="8"/>
      <c r="E494" s="9"/>
      <c r="F494" s="9"/>
    </row>
    <row r="495" spans="4:6" x14ac:dyDescent="0.4">
      <c r="D495" s="8"/>
      <c r="E495" s="9"/>
      <c r="F495" s="9"/>
    </row>
    <row r="496" spans="4:6" x14ac:dyDescent="0.4">
      <c r="D496" s="8"/>
      <c r="E496" s="9"/>
      <c r="F496" s="9"/>
    </row>
    <row r="497" spans="4:6" x14ac:dyDescent="0.4">
      <c r="D497" s="8"/>
      <c r="E497" s="9"/>
      <c r="F497" s="9"/>
    </row>
    <row r="498" spans="4:6" x14ac:dyDescent="0.4">
      <c r="D498" s="8"/>
      <c r="E498" s="9"/>
      <c r="F498" s="9"/>
    </row>
    <row r="499" spans="4:6" x14ac:dyDescent="0.4">
      <c r="D499" s="8"/>
      <c r="E499" s="9"/>
      <c r="F499" s="9"/>
    </row>
    <row r="500" spans="4:6" x14ac:dyDescent="0.4">
      <c r="D500" s="8"/>
      <c r="E500" s="9"/>
      <c r="F500" s="9"/>
    </row>
    <row r="501" spans="4:6" x14ac:dyDescent="0.4">
      <c r="D501" s="8"/>
      <c r="E501" s="9"/>
      <c r="F501" s="9"/>
    </row>
    <row r="502" spans="4:6" x14ac:dyDescent="0.4">
      <c r="D502" s="8"/>
      <c r="E502" s="9"/>
      <c r="F502" s="9"/>
    </row>
    <row r="503" spans="4:6" x14ac:dyDescent="0.4">
      <c r="D503" s="8"/>
      <c r="E503" s="9"/>
      <c r="F503" s="9"/>
    </row>
    <row r="504" spans="4:6" x14ac:dyDescent="0.4">
      <c r="D504" s="8"/>
      <c r="E504" s="9"/>
      <c r="F504" s="9"/>
    </row>
    <row r="505" spans="4:6" x14ac:dyDescent="0.4">
      <c r="D505" s="8"/>
      <c r="E505" s="9"/>
      <c r="F505" s="9"/>
    </row>
    <row r="506" spans="4:6" x14ac:dyDescent="0.4">
      <c r="D506" s="8"/>
      <c r="E506" s="9"/>
      <c r="F506" s="9"/>
    </row>
    <row r="507" spans="4:6" x14ac:dyDescent="0.4">
      <c r="D507" s="8"/>
      <c r="E507" s="9"/>
      <c r="F507" s="9"/>
    </row>
    <row r="508" spans="4:6" x14ac:dyDescent="0.4">
      <c r="D508" s="8"/>
      <c r="E508" s="9"/>
      <c r="F508" s="9"/>
    </row>
    <row r="509" spans="4:6" x14ac:dyDescent="0.4">
      <c r="D509" s="8"/>
      <c r="E509" s="9"/>
      <c r="F509" s="9"/>
    </row>
    <row r="510" spans="4:6" x14ac:dyDescent="0.4">
      <c r="D510" s="8"/>
      <c r="E510" s="9"/>
      <c r="F510" s="9"/>
    </row>
    <row r="511" spans="4:6" x14ac:dyDescent="0.4">
      <c r="D511" s="8"/>
      <c r="E511" s="9"/>
      <c r="F511" s="9"/>
    </row>
    <row r="512" spans="4:6" x14ac:dyDescent="0.4">
      <c r="D512" s="8"/>
      <c r="E512" s="9"/>
      <c r="F512" s="9"/>
    </row>
    <row r="513" spans="4:6" x14ac:dyDescent="0.4">
      <c r="D513" s="8"/>
      <c r="E513" s="9"/>
      <c r="F513" s="9"/>
    </row>
    <row r="514" spans="4:6" x14ac:dyDescent="0.4">
      <c r="D514" s="8"/>
      <c r="E514" s="9"/>
      <c r="F514" s="9"/>
    </row>
    <row r="515" spans="4:6" x14ac:dyDescent="0.4">
      <c r="D515" s="8"/>
      <c r="E515" s="9"/>
      <c r="F515" s="9"/>
    </row>
    <row r="516" spans="4:6" x14ac:dyDescent="0.4">
      <c r="D516" s="8"/>
      <c r="E516" s="9"/>
      <c r="F516" s="9"/>
    </row>
    <row r="517" spans="4:6" x14ac:dyDescent="0.4">
      <c r="D517" s="8"/>
      <c r="E517" s="9"/>
      <c r="F517" s="9"/>
    </row>
    <row r="518" spans="4:6" x14ac:dyDescent="0.4">
      <c r="D518" s="8"/>
      <c r="E518" s="9"/>
      <c r="F518" s="9"/>
    </row>
    <row r="519" spans="4:6" x14ac:dyDescent="0.4">
      <c r="D519" s="8"/>
      <c r="E519" s="9"/>
      <c r="F519" s="9"/>
    </row>
    <row r="520" spans="4:6" x14ac:dyDescent="0.4">
      <c r="D520" s="8"/>
      <c r="E520" s="9"/>
      <c r="F520" s="9"/>
    </row>
    <row r="521" spans="4:6" x14ac:dyDescent="0.4">
      <c r="D521" s="8"/>
      <c r="E521" s="9"/>
      <c r="F521" s="9"/>
    </row>
    <row r="522" spans="4:6" x14ac:dyDescent="0.4">
      <c r="D522" s="8"/>
      <c r="E522" s="9"/>
      <c r="F522" s="9"/>
    </row>
    <row r="523" spans="4:6" x14ac:dyDescent="0.4">
      <c r="D523" s="8"/>
      <c r="E523" s="9"/>
      <c r="F523" s="9"/>
    </row>
    <row r="524" spans="4:6" x14ac:dyDescent="0.4">
      <c r="D524" s="8"/>
      <c r="E524" s="9"/>
      <c r="F524" s="9"/>
    </row>
    <row r="525" spans="4:6" x14ac:dyDescent="0.4">
      <c r="D525" s="8"/>
      <c r="E525" s="9"/>
      <c r="F525" s="9"/>
    </row>
    <row r="526" spans="4:6" x14ac:dyDescent="0.4">
      <c r="D526" s="8"/>
      <c r="E526" s="9"/>
      <c r="F526" s="9"/>
    </row>
    <row r="527" spans="4:6" x14ac:dyDescent="0.4">
      <c r="D527" s="8"/>
      <c r="E527" s="9"/>
      <c r="F527" s="9"/>
    </row>
    <row r="528" spans="4:6" x14ac:dyDescent="0.4">
      <c r="D528" s="8"/>
      <c r="E528" s="9"/>
      <c r="F528" s="9"/>
    </row>
    <row r="529" spans="4:6" x14ac:dyDescent="0.4">
      <c r="D529" s="8"/>
      <c r="E529" s="9"/>
      <c r="F529" s="9"/>
    </row>
    <row r="530" spans="4:6" x14ac:dyDescent="0.4">
      <c r="D530" s="8"/>
      <c r="E530" s="9"/>
      <c r="F530" s="9"/>
    </row>
    <row r="531" spans="4:6" x14ac:dyDescent="0.4">
      <c r="D531" s="8"/>
      <c r="E531" s="9"/>
      <c r="F531" s="9"/>
    </row>
    <row r="532" spans="4:6" x14ac:dyDescent="0.4">
      <c r="D532" s="8"/>
      <c r="E532" s="9"/>
      <c r="F532" s="9"/>
    </row>
    <row r="533" spans="4:6" x14ac:dyDescent="0.4">
      <c r="D533" s="8"/>
      <c r="E533" s="9"/>
      <c r="F533" s="9"/>
    </row>
    <row r="534" spans="4:6" x14ac:dyDescent="0.4">
      <c r="D534" s="8"/>
      <c r="E534" s="9"/>
      <c r="F534" s="9"/>
    </row>
    <row r="535" spans="4:6" x14ac:dyDescent="0.4">
      <c r="D535" s="8"/>
      <c r="E535" s="9"/>
      <c r="F535" s="9"/>
    </row>
    <row r="536" spans="4:6" x14ac:dyDescent="0.4">
      <c r="D536" s="8"/>
      <c r="E536" s="9"/>
      <c r="F536" s="9"/>
    </row>
    <row r="537" spans="4:6" x14ac:dyDescent="0.4">
      <c r="D537" s="8"/>
      <c r="E537" s="9"/>
      <c r="F537" s="9"/>
    </row>
    <row r="538" spans="4:6" x14ac:dyDescent="0.4">
      <c r="D538" s="8"/>
      <c r="E538" s="9"/>
      <c r="F538" s="9"/>
    </row>
    <row r="539" spans="4:6" x14ac:dyDescent="0.4">
      <c r="D539" s="8"/>
      <c r="E539" s="9"/>
      <c r="F539" s="9"/>
    </row>
    <row r="540" spans="4:6" x14ac:dyDescent="0.4">
      <c r="D540" s="8"/>
      <c r="E540" s="9"/>
      <c r="F540" s="9"/>
    </row>
    <row r="541" spans="4:6" x14ac:dyDescent="0.4">
      <c r="D541" s="8"/>
      <c r="E541" s="9"/>
      <c r="F541" s="9"/>
    </row>
    <row r="542" spans="4:6" x14ac:dyDescent="0.4">
      <c r="D542" s="8"/>
      <c r="E542" s="9"/>
      <c r="F542" s="9"/>
    </row>
    <row r="543" spans="4:6" x14ac:dyDescent="0.4">
      <c r="D543" s="8"/>
      <c r="E543" s="9"/>
      <c r="F543" s="9"/>
    </row>
    <row r="544" spans="4:6" x14ac:dyDescent="0.4">
      <c r="D544" s="8"/>
      <c r="E544" s="9"/>
      <c r="F544" s="9"/>
    </row>
    <row r="545" spans="4:6" x14ac:dyDescent="0.4">
      <c r="D545" s="8"/>
      <c r="E545" s="9"/>
      <c r="F545" s="9"/>
    </row>
    <row r="546" spans="4:6" x14ac:dyDescent="0.4">
      <c r="D546" s="8"/>
      <c r="E546" s="9"/>
      <c r="F546" s="9"/>
    </row>
    <row r="547" spans="4:6" x14ac:dyDescent="0.4">
      <c r="D547" s="8"/>
      <c r="E547" s="9"/>
      <c r="F547" s="9"/>
    </row>
    <row r="548" spans="4:6" x14ac:dyDescent="0.4">
      <c r="D548" s="8"/>
      <c r="E548" s="9"/>
      <c r="F548" s="9"/>
    </row>
    <row r="549" spans="4:6" x14ac:dyDescent="0.4">
      <c r="D549" s="8"/>
      <c r="E549" s="9"/>
      <c r="F549" s="9"/>
    </row>
    <row r="550" spans="4:6" x14ac:dyDescent="0.4">
      <c r="D550" s="8"/>
      <c r="E550" s="9"/>
      <c r="F550" s="9"/>
    </row>
    <row r="551" spans="4:6" x14ac:dyDescent="0.4">
      <c r="D551" s="8"/>
      <c r="E551" s="9"/>
      <c r="F551" s="9"/>
    </row>
    <row r="552" spans="4:6" x14ac:dyDescent="0.4">
      <c r="D552" s="8"/>
      <c r="E552" s="9"/>
      <c r="F552" s="9"/>
    </row>
    <row r="553" spans="4:6" x14ac:dyDescent="0.4">
      <c r="D553" s="8"/>
      <c r="E553" s="9"/>
      <c r="F553" s="9"/>
    </row>
    <row r="554" spans="4:6" x14ac:dyDescent="0.4">
      <c r="D554" s="8"/>
      <c r="E554" s="9"/>
      <c r="F554" s="9"/>
    </row>
    <row r="555" spans="4:6" x14ac:dyDescent="0.4">
      <c r="D555" s="8"/>
      <c r="E555" s="9"/>
      <c r="F555" s="9"/>
    </row>
    <row r="556" spans="4:6" x14ac:dyDescent="0.4">
      <c r="D556" s="8"/>
      <c r="E556" s="9"/>
      <c r="F556" s="9"/>
    </row>
    <row r="557" spans="4:6" x14ac:dyDescent="0.4">
      <c r="D557" s="8"/>
      <c r="E557" s="9"/>
      <c r="F557" s="9"/>
    </row>
    <row r="558" spans="4:6" x14ac:dyDescent="0.4">
      <c r="D558" s="8"/>
      <c r="E558" s="9"/>
      <c r="F558" s="9"/>
    </row>
    <row r="559" spans="4:6" x14ac:dyDescent="0.4">
      <c r="D559" s="8"/>
      <c r="E559" s="9"/>
      <c r="F559" s="9"/>
    </row>
    <row r="560" spans="4:6" x14ac:dyDescent="0.4">
      <c r="D560" s="8"/>
      <c r="E560" s="9"/>
      <c r="F560" s="9"/>
    </row>
    <row r="561" spans="4:6" x14ac:dyDescent="0.4">
      <c r="D561" s="8"/>
      <c r="E561" s="9"/>
      <c r="F561" s="9"/>
    </row>
    <row r="562" spans="4:6" x14ac:dyDescent="0.4">
      <c r="D562" s="8"/>
      <c r="E562" s="9"/>
      <c r="F562" s="9"/>
    </row>
    <row r="563" spans="4:6" x14ac:dyDescent="0.4">
      <c r="D563" s="8"/>
      <c r="E563" s="9"/>
      <c r="F563" s="9"/>
    </row>
    <row r="564" spans="4:6" x14ac:dyDescent="0.4">
      <c r="D564" s="8"/>
      <c r="E564" s="9"/>
      <c r="F564" s="9"/>
    </row>
    <row r="565" spans="4:6" x14ac:dyDescent="0.4">
      <c r="D565" s="8"/>
      <c r="E565" s="9"/>
      <c r="F565" s="9"/>
    </row>
    <row r="566" spans="4:6" x14ac:dyDescent="0.4">
      <c r="D566" s="8"/>
      <c r="E566" s="9"/>
      <c r="F566" s="9"/>
    </row>
    <row r="567" spans="4:6" x14ac:dyDescent="0.4">
      <c r="D567" s="8"/>
      <c r="E567" s="9"/>
      <c r="F567" s="9"/>
    </row>
    <row r="568" spans="4:6" x14ac:dyDescent="0.4">
      <c r="D568" s="8"/>
      <c r="E568" s="9"/>
      <c r="F568" s="9"/>
    </row>
    <row r="569" spans="4:6" x14ac:dyDescent="0.4">
      <c r="D569" s="8"/>
      <c r="E569" s="9"/>
      <c r="F569" s="9"/>
    </row>
    <row r="570" spans="4:6" x14ac:dyDescent="0.4">
      <c r="D570" s="8"/>
      <c r="E570" s="9"/>
      <c r="F570" s="9"/>
    </row>
    <row r="571" spans="4:6" x14ac:dyDescent="0.4">
      <c r="D571" s="8"/>
      <c r="E571" s="9"/>
      <c r="F571" s="9"/>
    </row>
    <row r="572" spans="4:6" x14ac:dyDescent="0.4">
      <c r="D572" s="8"/>
      <c r="E572" s="9"/>
      <c r="F572" s="9"/>
    </row>
    <row r="573" spans="4:6" x14ac:dyDescent="0.4">
      <c r="D573" s="8"/>
      <c r="E573" s="9"/>
      <c r="F573" s="10"/>
    </row>
    <row r="574" spans="4:6" x14ac:dyDescent="0.4">
      <c r="D574" s="8"/>
      <c r="E574" s="9"/>
      <c r="F574" s="9"/>
    </row>
    <row r="575" spans="4:6" x14ac:dyDescent="0.4">
      <c r="D575" s="8"/>
      <c r="E575" s="9"/>
      <c r="F575" s="9"/>
    </row>
    <row r="576" spans="4:6" x14ac:dyDescent="0.4">
      <c r="D576" s="8"/>
      <c r="E576" s="9"/>
      <c r="F576" s="9"/>
    </row>
    <row r="577" spans="4:6" x14ac:dyDescent="0.4">
      <c r="D577" s="8"/>
      <c r="E577" s="9"/>
      <c r="F577" s="9"/>
    </row>
    <row r="578" spans="4:6" x14ac:dyDescent="0.4">
      <c r="D578" s="8"/>
      <c r="E578" s="9"/>
      <c r="F578" s="9"/>
    </row>
    <row r="579" spans="4:6" x14ac:dyDescent="0.4">
      <c r="D579" s="8"/>
      <c r="E579" s="9"/>
      <c r="F579" s="9"/>
    </row>
    <row r="580" spans="4:6" x14ac:dyDescent="0.4">
      <c r="D580" s="8"/>
      <c r="E580" s="9"/>
      <c r="F580" s="9"/>
    </row>
    <row r="581" spans="4:6" x14ac:dyDescent="0.4">
      <c r="D581" s="8"/>
      <c r="E581" s="9"/>
      <c r="F581" s="9"/>
    </row>
    <row r="582" spans="4:6" x14ac:dyDescent="0.4">
      <c r="D582" s="8"/>
      <c r="E582" s="9"/>
      <c r="F582" s="9"/>
    </row>
    <row r="583" spans="4:6" x14ac:dyDescent="0.4">
      <c r="D583" s="8"/>
      <c r="E583" s="9"/>
      <c r="F583" s="9"/>
    </row>
    <row r="584" spans="4:6" x14ac:dyDescent="0.4">
      <c r="D584" s="8"/>
      <c r="E584" s="9"/>
      <c r="F584" s="9"/>
    </row>
    <row r="585" spans="4:6" x14ac:dyDescent="0.4">
      <c r="D585" s="8"/>
      <c r="E585" s="9"/>
      <c r="F585" s="9"/>
    </row>
  </sheetData>
  <sortState ref="E3:F307">
    <sortCondition ref="E3:E307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Modell</vt:lpstr>
      <vt:lpstr>Daten</vt:lpstr>
      <vt:lpstr>FLO_i_ARCH_time</vt:lpstr>
      <vt:lpstr>FLO_i_platinum_price</vt:lpstr>
      <vt:lpstr>FLO_i_SNormal</vt:lpstr>
      <vt:lpstr>FLO_o_Call_Price_ARCH</vt:lpstr>
      <vt:lpstr>FLO_o_Call_Price_BS</vt:lpstr>
      <vt:lpstr>FLO_o_Call_Price_WP</vt:lpstr>
      <vt:lpstr>FLO_o_end_price</vt:lpstr>
      <vt:lpstr>FLO_o_Price_Call_Me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2017-06-03T15:36:42Z</dcterms:created>
  <dcterms:modified xsi:type="dcterms:W3CDTF">2017-07-28T19:26:30Z</dcterms:modified>
</cp:coreProperties>
</file>