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xr:revisionPtr revIDLastSave="0" documentId="13_ncr:1_{34F56A56-EE36-4B34-893E-C0609286E982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Real_Options" sheetId="1" r:id="rId1"/>
  </sheets>
  <definedNames>
    <definedName name="FLO_c_R_bad_WS_good">Real_Options!$G$15</definedName>
    <definedName name="FLO_c_R_good_WS_good">Real_Options!$G$14</definedName>
    <definedName name="FLO_i_R_bad">Real_Options!$G$9</definedName>
    <definedName name="FLO_i_R_good">Real_Options!$G$8</definedName>
    <definedName name="FLO_i_WS_good">Real_Options!$G$10</definedName>
    <definedName name="FLO_o_AllValue">Real_Options!$D$40</definedName>
    <definedName name="FLO_o_Value">Real_Options!$D$34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29" i="1"/>
  <c r="H28" i="1"/>
  <c r="D13" i="1"/>
  <c r="G10" i="1"/>
  <c r="G8" i="1"/>
  <c r="G9" i="1"/>
  <c r="G15" i="1"/>
  <c r="G14" i="1"/>
  <c r="G11" i="1" l="1"/>
  <c r="D26" i="1" l="1"/>
  <c r="G13" i="1"/>
  <c r="D16" i="1" s="1"/>
  <c r="D28" i="1" l="1"/>
  <c r="D29" i="1" s="1"/>
  <c r="D27" i="1"/>
  <c r="D30" i="1" s="1"/>
  <c r="D32" i="1" l="1"/>
  <c r="D33" i="1" s="1"/>
  <c r="D34" i="1"/>
  <c r="D39" i="1" l="1"/>
  <c r="D40" i="1"/>
</calcChain>
</file>

<file path=xl/sharedStrings.xml><?xml version="1.0" encoding="utf-8"?>
<sst xmlns="http://schemas.openxmlformats.org/spreadsheetml/2006/main" count="38" uniqueCount="38">
  <si>
    <t>Investitionen 0</t>
  </si>
  <si>
    <t>Projekt A</t>
  </si>
  <si>
    <t>Barwert Rückflüsse 0</t>
  </si>
  <si>
    <t>Projekt B</t>
  </si>
  <si>
    <t>Investitionen 1</t>
  </si>
  <si>
    <t>WS-Gut</t>
  </si>
  <si>
    <t>WS-Schlecht</t>
  </si>
  <si>
    <t>Nettobarwert 0</t>
  </si>
  <si>
    <t>Summe</t>
  </si>
  <si>
    <t>S</t>
  </si>
  <si>
    <t>uS</t>
  </si>
  <si>
    <t>dS</t>
  </si>
  <si>
    <t>Cu</t>
  </si>
  <si>
    <t>Cd</t>
  </si>
  <si>
    <t>p</t>
  </si>
  <si>
    <t>C</t>
  </si>
  <si>
    <t>Risikoloser Zinssatz</t>
  </si>
  <si>
    <t>KW</t>
  </si>
  <si>
    <t>Value</t>
  </si>
  <si>
    <t>AllValue</t>
  </si>
  <si>
    <t>X</t>
  </si>
  <si>
    <t>WACC</t>
  </si>
  <si>
    <t>Diskontierungsparameter</t>
  </si>
  <si>
    <t>good_ws</t>
  </si>
  <si>
    <t>good_bad</t>
  </si>
  <si>
    <t>Bewertung Binomial Cox-Ross-Rubinstein (diskretes Modell)</t>
  </si>
  <si>
    <t>WS_good_max</t>
  </si>
  <si>
    <t>WS_good_min</t>
  </si>
  <si>
    <t>Good_min</t>
  </si>
  <si>
    <t>Good_max</t>
  </si>
  <si>
    <t>Geldbeträge in MCHF</t>
  </si>
  <si>
    <t>Rückflüsse_1_Gut</t>
  </si>
  <si>
    <t>Rückflüsse_1_Schlecht</t>
  </si>
  <si>
    <t>Nettobarwert_1</t>
  </si>
  <si>
    <t>Varianten</t>
  </si>
  <si>
    <t>Ohne Korrelation</t>
  </si>
  <si>
    <t>Mit Korrelation</t>
  </si>
  <si>
    <t>Korrelation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</si>
</sst>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.000_ ;_ * \-#,##0.00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2" fillId="0" borderId="0" xfId="0" applyFont="1"/>
    <xf numFmtId="9" fontId="2" fillId="0" borderId="0" xfId="0" applyNumberFormat="1" applyFont="1"/>
    <xf numFmtId="164" fontId="2" fillId="2" borderId="0" xfId="0" applyNumberFormat="1" applyFont="1" applyFill="1"/>
    <xf numFmtId="2" fontId="2" fillId="2" borderId="0" xfId="0" applyNumberFormat="1" applyFont="1" applyFill="1"/>
    <xf numFmtId="9" fontId="2" fillId="2" borderId="0" xfId="2" applyFont="1" applyFill="1"/>
    <xf numFmtId="9" fontId="2" fillId="0" borderId="0" xfId="2" applyFont="1"/>
    <xf numFmtId="0" fontId="3" fillId="4" borderId="0" xfId="0" applyFont="1" applyFill="1"/>
    <xf numFmtId="0" fontId="4" fillId="4" borderId="0" xfId="0" applyFont="1" applyFill="1"/>
    <xf numFmtId="43" fontId="2" fillId="0" borderId="0" xfId="1" applyFont="1"/>
    <xf numFmtId="0" fontId="5" fillId="0" borderId="0" xfId="0" applyFont="1"/>
    <xf numFmtId="43" fontId="5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43" fontId="2" fillId="0" borderId="0" xfId="0" applyNumberFormat="1" applyFont="1"/>
    <xf numFmtId="164" fontId="2" fillId="0" borderId="0" xfId="0" applyNumberFormat="1" applyFont="1"/>
    <xf numFmtId="43" fontId="2" fillId="3" borderId="0" xfId="0" applyNumberFormat="1" applyFont="1" applyFill="1"/>
    <xf numFmtId="0" fontId="2" fillId="5" borderId="0" xfId="0" applyFont="1" applyFill="1"/>
    <xf numFmtId="0" fontId="2" fillId="0" borderId="2" xfId="0" applyFont="1" applyBorder="1"/>
    <xf numFmtId="43" fontId="2" fillId="0" borderId="2" xfId="1" applyFont="1" applyBorder="1"/>
    <xf numFmtId="0" fontId="2" fillId="0" borderId="0" xfId="0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Right="0"/>
  </sheetPr>
  <dimension ref="C1:I40"/>
  <sheetViews>
    <sheetView showGridLines="0" tabSelected="1" workbookViewId="0">
      <selection activeCell="D40" sqref="D40"/>
    </sheetView>
  </sheetViews>
  <sheetFormatPr baseColWidth="10" defaultColWidth="11.08984375" defaultRowHeight="13" outlineLevelRow="1" outlineLevelCol="1" x14ac:dyDescent="0.3"/>
  <cols>
    <col min="1" max="2" width="11.08984375" style="2"/>
    <col min="3" max="3" width="24.7265625" style="2" customWidth="1"/>
    <col min="4" max="4" width="6.7265625" style="2" bestFit="1" customWidth="1"/>
    <col min="5" max="5" width="22.08984375" style="2" customWidth="1"/>
    <col min="6" max="6" width="22.54296875" style="2" bestFit="1" customWidth="1"/>
    <col min="7" max="7" width="21" style="2" bestFit="1" customWidth="1"/>
    <col min="8" max="9" width="11.08984375" style="2" customWidth="1" outlineLevel="1"/>
    <col min="10" max="16384" width="11.08984375" style="2"/>
  </cols>
  <sheetData>
    <row r="1" spans="3:8" x14ac:dyDescent="0.3">
      <c r="G1" s="2" t="s">
        <v>30</v>
      </c>
    </row>
    <row r="2" spans="3:8" x14ac:dyDescent="0.3">
      <c r="C2" s="1" t="s">
        <v>22</v>
      </c>
      <c r="D2" s="1"/>
    </row>
    <row r="3" spans="3:8" x14ac:dyDescent="0.3">
      <c r="C3" s="2" t="s">
        <v>21</v>
      </c>
      <c r="D3" s="3">
        <v>0.03</v>
      </c>
    </row>
    <row r="4" spans="3:8" x14ac:dyDescent="0.3">
      <c r="C4" s="2" t="s">
        <v>16</v>
      </c>
      <c r="D4" s="3">
        <v>0.01</v>
      </c>
    </row>
    <row r="6" spans="3:8" x14ac:dyDescent="0.3">
      <c r="C6" s="1" t="s">
        <v>1</v>
      </c>
      <c r="D6" s="1"/>
      <c r="E6" s="1"/>
      <c r="F6" s="1" t="s">
        <v>3</v>
      </c>
      <c r="G6" s="1"/>
      <c r="H6" s="1"/>
    </row>
    <row r="7" spans="3:8" outlineLevel="1" x14ac:dyDescent="0.3">
      <c r="C7" s="2" t="s">
        <v>0</v>
      </c>
      <c r="D7" s="2">
        <v>20</v>
      </c>
      <c r="F7" s="2" t="s">
        <v>4</v>
      </c>
      <c r="G7" s="2">
        <v>12</v>
      </c>
    </row>
    <row r="8" spans="3:8" outlineLevel="1" x14ac:dyDescent="0.3">
      <c r="C8" s="2" t="s">
        <v>2</v>
      </c>
      <c r="D8" s="2">
        <v>9</v>
      </c>
      <c r="F8" s="2" t="s">
        <v>31</v>
      </c>
      <c r="G8" s="4">
        <f ca="1">_xll.FLOsimula_Uniforme(G21,G22,"R_good")</f>
        <v>48</v>
      </c>
    </row>
    <row r="9" spans="3:8" outlineLevel="1" x14ac:dyDescent="0.3">
      <c r="F9" s="2" t="s">
        <v>32</v>
      </c>
      <c r="G9" s="5">
        <f ca="1">_xll.FLOsimula_Normal(2,1,"R_bad")</f>
        <v>2</v>
      </c>
    </row>
    <row r="10" spans="3:8" x14ac:dyDescent="0.3">
      <c r="F10" s="2" t="s">
        <v>5</v>
      </c>
      <c r="G10" s="6">
        <f ca="1">_xll.FLOsimula_Uniforme(G18,G19,"WS_good")</f>
        <v>0.4</v>
      </c>
    </row>
    <row r="11" spans="3:8" x14ac:dyDescent="0.3">
      <c r="F11" s="2" t="s">
        <v>6</v>
      </c>
      <c r="G11" s="7">
        <f ca="1">1-G10</f>
        <v>0.6</v>
      </c>
    </row>
    <row r="12" spans="3:8" x14ac:dyDescent="0.3">
      <c r="F12" s="8" t="s">
        <v>20</v>
      </c>
      <c r="G12" s="9"/>
    </row>
    <row r="13" spans="3:8" x14ac:dyDescent="0.3">
      <c r="C13" s="2" t="s">
        <v>7</v>
      </c>
      <c r="D13" s="2">
        <f>-D7+D8</f>
        <v>-11</v>
      </c>
      <c r="F13" s="2" t="s">
        <v>33</v>
      </c>
      <c r="G13" s="10">
        <f ca="1">(G8*G10+G9*G11-G7)/(1+D3)</f>
        <v>8.1553398058252444</v>
      </c>
      <c r="H13" s="2" t="s">
        <v>37</v>
      </c>
    </row>
    <row r="14" spans="3:8" x14ac:dyDescent="0.3">
      <c r="F14" s="2" t="s">
        <v>23</v>
      </c>
      <c r="G14" s="18">
        <f ca="1">+_xll.FLOsimula_correlacion("R_good","WS_good",H14)</f>
        <v>-0.9</v>
      </c>
      <c r="H14" s="2">
        <f>IF(H27=1,0,-0.9)</f>
        <v>-0.9</v>
      </c>
    </row>
    <row r="15" spans="3:8" x14ac:dyDescent="0.3">
      <c r="F15" s="2" t="s">
        <v>24</v>
      </c>
      <c r="G15" s="18">
        <f ca="1">+_xll.FLOsimula_correlacion("R_bad","WS_good",H15)</f>
        <v>0.15</v>
      </c>
      <c r="H15" s="2">
        <f>IF(H27=1,0,0.15)</f>
        <v>0.15</v>
      </c>
    </row>
    <row r="16" spans="3:8" x14ac:dyDescent="0.3">
      <c r="C16" s="11" t="s">
        <v>8</v>
      </c>
      <c r="D16" s="12">
        <f ca="1">D13+G13</f>
        <v>-2.8446601941747556</v>
      </c>
      <c r="E16" s="11"/>
      <c r="F16" s="11"/>
      <c r="G16" s="11"/>
    </row>
    <row r="18" spans="3:8" x14ac:dyDescent="0.3">
      <c r="F18" s="2" t="s">
        <v>27</v>
      </c>
      <c r="G18" s="2">
        <v>0.15</v>
      </c>
    </row>
    <row r="19" spans="3:8" x14ac:dyDescent="0.3">
      <c r="F19" s="2" t="s">
        <v>26</v>
      </c>
      <c r="G19" s="2">
        <v>0.65</v>
      </c>
    </row>
    <row r="21" spans="3:8" x14ac:dyDescent="0.3">
      <c r="F21" s="2" t="s">
        <v>28</v>
      </c>
      <c r="G21" s="2">
        <v>13</v>
      </c>
    </row>
    <row r="22" spans="3:8" x14ac:dyDescent="0.3">
      <c r="F22" s="2" t="s">
        <v>29</v>
      </c>
      <c r="G22" s="2">
        <v>83</v>
      </c>
    </row>
    <row r="23" spans="3:8" ht="13.5" thickBot="1" x14ac:dyDescent="0.35">
      <c r="C23" s="19"/>
      <c r="D23" s="19"/>
      <c r="E23" s="19"/>
      <c r="F23" s="19"/>
      <c r="G23" s="20"/>
      <c r="H23" s="20"/>
    </row>
    <row r="24" spans="3:8" x14ac:dyDescent="0.3">
      <c r="C24" s="2" t="s">
        <v>25</v>
      </c>
      <c r="G24" s="10"/>
    </row>
    <row r="26" spans="3:8" x14ac:dyDescent="0.3">
      <c r="C26" s="2" t="s">
        <v>9</v>
      </c>
      <c r="D26" s="13">
        <f ca="1">(G8*G10+G11*G9)/(1+D3)</f>
        <v>19.805825242718448</v>
      </c>
      <c r="G26" s="15"/>
    </row>
    <row r="27" spans="3:8" x14ac:dyDescent="0.3">
      <c r="C27" s="2" t="s">
        <v>11</v>
      </c>
      <c r="D27" s="14">
        <f ca="1">G9/D26</f>
        <v>0.10098039215686273</v>
      </c>
      <c r="F27" s="2" t="s">
        <v>34</v>
      </c>
      <c r="H27" s="2">
        <v>2</v>
      </c>
    </row>
    <row r="28" spans="3:8" x14ac:dyDescent="0.3">
      <c r="C28" s="2" t="s">
        <v>10</v>
      </c>
      <c r="D28" s="15">
        <f ca="1">G8/D26</f>
        <v>2.4235294117647057</v>
      </c>
      <c r="F28" s="21" t="s">
        <v>35</v>
      </c>
      <c r="G28" s="21">
        <v>1</v>
      </c>
      <c r="H28" s="21">
        <f>H27</f>
        <v>2</v>
      </c>
    </row>
    <row r="29" spans="3:8" x14ac:dyDescent="0.3">
      <c r="C29" s="2" t="s">
        <v>12</v>
      </c>
      <c r="D29" s="16">
        <f ca="1">MAX(D28*D26-G7,0)</f>
        <v>36</v>
      </c>
      <c r="F29" s="21" t="s">
        <v>36</v>
      </c>
      <c r="G29" s="21">
        <v>2</v>
      </c>
      <c r="H29" s="21">
        <f>H27</f>
        <v>2</v>
      </c>
    </row>
    <row r="30" spans="3:8" x14ac:dyDescent="0.3">
      <c r="C30" s="2" t="s">
        <v>13</v>
      </c>
      <c r="D30" s="2">
        <f ca="1">MAX(D26*D27-G7,0)</f>
        <v>0</v>
      </c>
    </row>
    <row r="32" spans="3:8" x14ac:dyDescent="0.3">
      <c r="C32" s="2" t="s">
        <v>14</v>
      </c>
      <c r="D32" s="10">
        <f ca="1">(1+D4-D27)/(D28-D27)</f>
        <v>0.39138877163360075</v>
      </c>
    </row>
    <row r="33" spans="3:7" x14ac:dyDescent="0.3">
      <c r="C33" s="2" t="s">
        <v>15</v>
      </c>
      <c r="D33" s="15">
        <f ca="1">(D32*D29+(1-D32)*D30)/(1+D4)</f>
        <v>13.950490870108542</v>
      </c>
    </row>
    <row r="34" spans="3:7" x14ac:dyDescent="0.3">
      <c r="C34" s="2" t="s">
        <v>18</v>
      </c>
      <c r="D34" s="17">
        <f ca="1">D33+_xll.FLOsimula_output("Value")</f>
        <v>13.950490870108542</v>
      </c>
    </row>
    <row r="35" spans="3:7" x14ac:dyDescent="0.3">
      <c r="G35" s="15"/>
    </row>
    <row r="39" spans="3:7" x14ac:dyDescent="0.3">
      <c r="C39" s="15" t="s">
        <v>17</v>
      </c>
      <c r="D39" s="15">
        <f ca="1">D13+D34</f>
        <v>2.9504908701085419</v>
      </c>
    </row>
    <row r="40" spans="3:7" x14ac:dyDescent="0.3">
      <c r="C40" s="2" t="s">
        <v>19</v>
      </c>
      <c r="D40" s="17">
        <f ca="1">D39+_xll.FLOsimula_output("AllValue")</f>
        <v>2.9504908701085419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Real_Options</vt:lpstr>
      <vt:lpstr>FLO_c_R_bad_WS_good</vt:lpstr>
      <vt:lpstr>FLO_c_R_good_WS_good</vt:lpstr>
      <vt:lpstr>FLO_i_R_bad</vt:lpstr>
      <vt:lpstr>FLO_i_R_good</vt:lpstr>
      <vt:lpstr>FLO_i_WS_good</vt:lpstr>
      <vt:lpstr>FLO_o_AllValue</vt:lpstr>
      <vt:lpstr>FLO_o_Value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2016-11-25T11:49:38Z</dcterms:created>
  <dcterms:modified xsi:type="dcterms:W3CDTF">2022-05-26T18:38:57Z</dcterms:modified>
</cp:coreProperties>
</file>